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filterPrivacy="1"/>
  <xr:revisionPtr revIDLastSave="0" documentId="8_{65873A28-7817-4092-AEC4-F68478D8189B}" xr6:coauthVersionLast="47" xr6:coauthVersionMax="47" xr10:uidLastSave="{00000000-0000-0000-0000-000000000000}"/>
  <bookViews>
    <workbookView xWindow="-60" yWindow="-60" windowWidth="28920" windowHeight="15600" activeTab="1" xr2:uid="{00000000-000D-0000-FFFF-FFFF00000000}"/>
  </bookViews>
  <sheets>
    <sheet name="研究費用内訳書" sheetId="1" r:id="rId1"/>
    <sheet name="治験研究費の算定について" sheetId="2" r:id="rId2"/>
    <sheet name="マイルストーン方式での算定について" sheetId="14" r:id="rId3"/>
    <sheet name="マイルストーン算定" sheetId="15" r:id="rId4"/>
    <sheet name="Extra Visit，Effort請求根拠リスト" sheetId="13" r:id="rId5"/>
    <sheet name="請求書添付用" sheetId="16" r:id="rId6"/>
  </sheets>
  <definedNames>
    <definedName name="_xlnm.Print_Area" localSheetId="4">'Extra Visit，Effort請求根拠リスト'!$A$1:$F$32</definedName>
    <definedName name="_xlnm.Print_Area" localSheetId="3">マイルストーン算定!$A$1:$J$40</definedName>
    <definedName name="_xlnm.Print_Area" localSheetId="0">研究費用内訳書!$A$1:$H$52</definedName>
    <definedName name="_xlnm.Print_Area" localSheetId="5">請求書添付用!$A$1:$I$42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8" i="1" l="1"/>
  <c r="C21" i="1"/>
  <c r="C18" i="1"/>
  <c r="C17" i="1"/>
  <c r="C26" i="1" s="1"/>
  <c r="G18" i="16"/>
  <c r="G19" i="16"/>
  <c r="G20" i="16"/>
  <c r="G21" i="16"/>
  <c r="G23" i="16"/>
  <c r="G24" i="16"/>
  <c r="G25" i="16"/>
  <c r="G26" i="16"/>
  <c r="G17" i="16"/>
  <c r="G27" i="16"/>
  <c r="C22" i="1" l="1"/>
  <c r="C27" i="1" s="1"/>
  <c r="C10" i="16" s="1"/>
  <c r="C19" i="1"/>
  <c r="C20" i="1" s="1"/>
  <c r="C13" i="16"/>
  <c r="C23" i="1" l="1"/>
  <c r="C25" i="1"/>
  <c r="C7" i="16" s="1"/>
  <c r="G28" i="16" s="1"/>
  <c r="K6" i="16" l="1"/>
  <c r="G29" i="16" s="1"/>
  <c r="G31" i="16" s="1"/>
  <c r="G30" i="1" l="1"/>
  <c r="F16" i="16" s="1"/>
  <c r="F30" i="16" l="1"/>
  <c r="H11" i="1"/>
  <c r="G4" i="16" l="1"/>
  <c r="C4" i="16"/>
  <c r="C3" i="16"/>
  <c r="C32" i="15" l="1"/>
  <c r="C33" i="15"/>
  <c r="C34" i="15"/>
  <c r="C35" i="15"/>
  <c r="C36" i="15"/>
  <c r="F36" i="15" s="1"/>
  <c r="D34" i="15" l="1"/>
  <c r="D33" i="15"/>
  <c r="E36" i="15"/>
  <c r="D32" i="15"/>
  <c r="D36" i="15"/>
  <c r="D35" i="15"/>
  <c r="D8" i="15" l="1"/>
  <c r="G8" i="15" s="1"/>
  <c r="D5" i="15"/>
  <c r="D4" i="15"/>
  <c r="C31" i="15"/>
  <c r="C30" i="15"/>
  <c r="C29" i="15"/>
  <c r="C28" i="15"/>
  <c r="C27" i="15"/>
  <c r="C26" i="15"/>
  <c r="C25" i="15"/>
  <c r="C24" i="15"/>
  <c r="C23" i="15"/>
  <c r="C22" i="15"/>
  <c r="C21" i="15"/>
  <c r="C20" i="15"/>
  <c r="C19" i="15"/>
  <c r="C18" i="15"/>
  <c r="C17" i="15"/>
  <c r="C16" i="15"/>
  <c r="C15" i="15"/>
  <c r="C14" i="15"/>
  <c r="H23" i="14"/>
  <c r="G23" i="14"/>
  <c r="F23" i="14"/>
  <c r="E23" i="14"/>
  <c r="D23" i="14"/>
  <c r="M19" i="14"/>
  <c r="L19" i="14"/>
  <c r="K19" i="14"/>
  <c r="J19" i="14"/>
  <c r="I19" i="14"/>
  <c r="H19" i="14"/>
  <c r="G19" i="14"/>
  <c r="F19" i="14"/>
  <c r="E19" i="14"/>
  <c r="D19" i="14"/>
  <c r="L18" i="14"/>
  <c r="K18" i="14"/>
  <c r="J18" i="14"/>
  <c r="I18" i="14"/>
  <c r="H18" i="14"/>
  <c r="G18" i="14"/>
  <c r="F18" i="14"/>
  <c r="E18" i="14"/>
  <c r="D18" i="14"/>
  <c r="K17" i="14"/>
  <c r="J17" i="14"/>
  <c r="I17" i="14"/>
  <c r="H17" i="14"/>
  <c r="G17" i="14"/>
  <c r="F17" i="14"/>
  <c r="E17" i="14"/>
  <c r="D17" i="14"/>
  <c r="J16" i="14"/>
  <c r="I16" i="14"/>
  <c r="H16" i="14"/>
  <c r="G16" i="14"/>
  <c r="F16" i="14"/>
  <c r="E16" i="14"/>
  <c r="D16" i="14"/>
  <c r="I15" i="14"/>
  <c r="H15" i="14"/>
  <c r="G15" i="14"/>
  <c r="F15" i="14"/>
  <c r="E15" i="14"/>
  <c r="D15" i="14"/>
  <c r="H14" i="14"/>
  <c r="G14" i="14"/>
  <c r="F14" i="14"/>
  <c r="E14" i="14"/>
  <c r="D14" i="14"/>
  <c r="G13" i="14"/>
  <c r="F13" i="14"/>
  <c r="E13" i="14"/>
  <c r="D13" i="14"/>
  <c r="F12" i="14"/>
  <c r="E12" i="14"/>
  <c r="D12" i="14"/>
  <c r="E34" i="15" l="1"/>
  <c r="E35" i="15"/>
  <c r="E32" i="15"/>
  <c r="E33" i="15"/>
  <c r="D18" i="15"/>
  <c r="E18" i="15" s="1"/>
  <c r="D26" i="15"/>
  <c r="E26" i="15" s="1"/>
  <c r="D25" i="15"/>
  <c r="E25" i="15" s="1"/>
  <c r="D17" i="15"/>
  <c r="E17" i="15" s="1"/>
  <c r="D27" i="15"/>
  <c r="E27" i="15" s="1"/>
  <c r="D20" i="15"/>
  <c r="E20" i="15" s="1"/>
  <c r="D19" i="15"/>
  <c r="E19" i="15" s="1"/>
  <c r="D24" i="15"/>
  <c r="E24" i="15" s="1"/>
  <c r="D15" i="15"/>
  <c r="E15" i="15" s="1"/>
  <c r="D23" i="15"/>
  <c r="E23" i="15" s="1"/>
  <c r="D29" i="15"/>
  <c r="E29" i="15" s="1"/>
  <c r="D21" i="15"/>
  <c r="E21" i="15" s="1"/>
  <c r="D28" i="15"/>
  <c r="E28" i="15" s="1"/>
  <c r="D16" i="15"/>
  <c r="E16" i="15" s="1"/>
  <c r="D30" i="15"/>
  <c r="E30" i="15" s="1"/>
  <c r="D31" i="15"/>
  <c r="E31" i="15" s="1"/>
  <c r="D14" i="15"/>
  <c r="E14" i="15" s="1"/>
  <c r="D22" i="15"/>
  <c r="E22" i="15" s="1"/>
  <c r="F34" i="15" l="1"/>
  <c r="F35" i="15"/>
  <c r="F27" i="15"/>
  <c r="F30" i="15"/>
  <c r="F25" i="15"/>
  <c r="F29" i="15"/>
  <c r="F16" i="15"/>
  <c r="F26" i="15"/>
  <c r="F14" i="15"/>
  <c r="H14" i="15" s="1"/>
  <c r="F21" i="15"/>
  <c r="F28" i="15"/>
  <c r="F33" i="15"/>
  <c r="F32" i="15"/>
  <c r="F22" i="15"/>
  <c r="F17" i="15"/>
  <c r="F24" i="15"/>
  <c r="F23" i="15"/>
  <c r="F31" i="15"/>
  <c r="F18" i="15"/>
  <c r="F19" i="15"/>
  <c r="F20" i="15"/>
  <c r="F15" i="15"/>
  <c r="H28" i="15" l="1"/>
  <c r="H35" i="15"/>
  <c r="H33" i="15"/>
  <c r="H30" i="15"/>
  <c r="H32" i="15"/>
  <c r="H21" i="15"/>
  <c r="H27" i="15"/>
  <c r="H34" i="15"/>
  <c r="H23" i="15"/>
  <c r="H29" i="15"/>
  <c r="H20" i="15"/>
  <c r="H36" i="15"/>
  <c r="H25" i="15"/>
  <c r="H22" i="15"/>
  <c r="H31" i="15"/>
  <c r="H24" i="15"/>
  <c r="H26" i="15"/>
  <c r="H15" i="15"/>
  <c r="H17" i="15"/>
  <c r="H18" i="15"/>
  <c r="H19" i="15"/>
  <c r="H16" i="15"/>
  <c r="H10" i="1" l="1"/>
  <c r="H9" i="1"/>
  <c r="H8" i="1"/>
  <c r="D18" i="1" l="1"/>
  <c r="D17" i="1"/>
</calcChain>
</file>

<file path=xl/sharedStrings.xml><?xml version="1.0" encoding="utf-8"?>
<sst xmlns="http://schemas.openxmlformats.org/spreadsheetml/2006/main" count="416" uniqueCount="301">
  <si>
    <t>整理番号</t>
    <rPh sb="0" eb="2">
      <t>セイリ</t>
    </rPh>
    <rPh sb="2" eb="4">
      <t>バンゴウ</t>
    </rPh>
    <phoneticPr fontId="4"/>
  </si>
  <si>
    <t>区分</t>
    <rPh sb="0" eb="2">
      <t>クブン</t>
    </rPh>
    <phoneticPr fontId="4"/>
  </si>
  <si>
    <t>□新規契約　　□変更契約</t>
    <rPh sb="1" eb="3">
      <t>シンキ</t>
    </rPh>
    <rPh sb="3" eb="5">
      <t>ケイヤク</t>
    </rPh>
    <rPh sb="8" eb="10">
      <t>ヘンコウ</t>
    </rPh>
    <rPh sb="10" eb="12">
      <t>ケイヤク</t>
    </rPh>
    <phoneticPr fontId="4"/>
  </si>
  <si>
    <t>研 究 費 用 内 訳 書（□新規　□変更）</t>
    <rPh sb="0" eb="1">
      <t>ケン</t>
    </rPh>
    <rPh sb="2" eb="3">
      <t>キワム</t>
    </rPh>
    <rPh sb="4" eb="5">
      <t>ヒ</t>
    </rPh>
    <rPh sb="6" eb="7">
      <t>ヨウ</t>
    </rPh>
    <rPh sb="8" eb="9">
      <t>ナイ</t>
    </rPh>
    <rPh sb="10" eb="11">
      <t>ヤク</t>
    </rPh>
    <rPh sb="12" eb="13">
      <t>ショ</t>
    </rPh>
    <rPh sb="15" eb="17">
      <t>シンキ</t>
    </rPh>
    <rPh sb="19" eb="21">
      <t>ヘンコウ</t>
    </rPh>
    <phoneticPr fontId="4"/>
  </si>
  <si>
    <t>項目</t>
    <rPh sb="0" eb="2">
      <t>コウモク</t>
    </rPh>
    <phoneticPr fontId="3"/>
  </si>
  <si>
    <t>（単位：円　小数点以下切捨）</t>
  </si>
  <si>
    <t>①</t>
    <phoneticPr fontId="3"/>
  </si>
  <si>
    <t>④</t>
    <phoneticPr fontId="3"/>
  </si>
  <si>
    <t>⑤</t>
    <phoneticPr fontId="3"/>
  </si>
  <si>
    <t>⑥</t>
    <phoneticPr fontId="3"/>
  </si>
  <si>
    <t>治験薬管理経費</t>
    <rPh sb="0" eb="3">
      <t>チケンヤク</t>
    </rPh>
    <rPh sb="3" eb="5">
      <t>カンリ</t>
    </rPh>
    <rPh sb="5" eb="7">
      <t>ケイヒ</t>
    </rPh>
    <phoneticPr fontId="3"/>
  </si>
  <si>
    <t>管理費</t>
    <rPh sb="0" eb="3">
      <t>カンリヒ</t>
    </rPh>
    <phoneticPr fontId="3"/>
  </si>
  <si>
    <t>研究費用</t>
    <rPh sb="0" eb="3">
      <t>ケンキュウヒ</t>
    </rPh>
    <rPh sb="3" eb="4">
      <t>ヨウ</t>
    </rPh>
    <phoneticPr fontId="3"/>
  </si>
  <si>
    <t>治験課題名</t>
    <rPh sb="0" eb="2">
      <t>チケン</t>
    </rPh>
    <rPh sb="2" eb="4">
      <t>カダイ</t>
    </rPh>
    <rPh sb="4" eb="5">
      <t>メイ</t>
    </rPh>
    <phoneticPr fontId="3"/>
  </si>
  <si>
    <t>⑴</t>
    <phoneticPr fontId="3"/>
  </si>
  <si>
    <t>⑵</t>
    <phoneticPr fontId="3"/>
  </si>
  <si>
    <t>治験審査委員会開催経費</t>
    <rPh sb="0" eb="2">
      <t>チケン</t>
    </rPh>
    <rPh sb="2" eb="4">
      <t>シンサ</t>
    </rPh>
    <rPh sb="4" eb="7">
      <t>イインカイ</t>
    </rPh>
    <rPh sb="7" eb="9">
      <t>カイサイ</t>
    </rPh>
    <rPh sb="9" eb="11">
      <t>ケイヒ</t>
    </rPh>
    <phoneticPr fontId="3"/>
  </si>
  <si>
    <t>迅速審査経費</t>
    <rPh sb="0" eb="2">
      <t>ジンソク</t>
    </rPh>
    <rPh sb="2" eb="4">
      <t>シンサ</t>
    </rPh>
    <rPh sb="4" eb="6">
      <t>ケイヒ</t>
    </rPh>
    <phoneticPr fontId="3"/>
  </si>
  <si>
    <t>消費税</t>
    <rPh sb="0" eb="3">
      <t>ショウヒゼイ</t>
    </rPh>
    <phoneticPr fontId="3"/>
  </si>
  <si>
    <t>円／回</t>
    <rPh sb="0" eb="1">
      <t>エン</t>
    </rPh>
    <rPh sb="2" eb="3">
      <t>カイ</t>
    </rPh>
    <phoneticPr fontId="3"/>
  </si>
  <si>
    <t>摘要</t>
    <rPh sb="0" eb="2">
      <t>テキヨウ</t>
    </rPh>
    <phoneticPr fontId="3"/>
  </si>
  <si>
    <t>請求時期</t>
    <rPh sb="0" eb="2">
      <t>セイキュウ</t>
    </rPh>
    <rPh sb="2" eb="4">
      <t>ジキ</t>
    </rPh>
    <phoneticPr fontId="3"/>
  </si>
  <si>
    <t>（消費税別）</t>
    <rPh sb="1" eb="4">
      <t>ショウヒゼイ</t>
    </rPh>
    <rPh sb="4" eb="5">
      <t>ベツ</t>
    </rPh>
    <phoneticPr fontId="3"/>
  </si>
  <si>
    <t>契約症例数</t>
    <rPh sb="0" eb="2">
      <t>ケイヤク</t>
    </rPh>
    <rPh sb="2" eb="4">
      <t>ショウレイ</t>
    </rPh>
    <rPh sb="4" eb="5">
      <t>スウ</t>
    </rPh>
    <phoneticPr fontId="3"/>
  </si>
  <si>
    <t>脱落症例数</t>
    <rPh sb="0" eb="2">
      <t>ダツラク</t>
    </rPh>
    <rPh sb="2" eb="4">
      <t>ショウレイ</t>
    </rPh>
    <rPh sb="4" eb="5">
      <t>スウ</t>
    </rPh>
    <phoneticPr fontId="3"/>
  </si>
  <si>
    <t>ポイント（薬）</t>
    <rPh sb="5" eb="6">
      <t>クスリ</t>
    </rPh>
    <phoneticPr fontId="3"/>
  </si>
  <si>
    <t>ポイント（治験）</t>
    <rPh sb="5" eb="7">
      <t>チケン</t>
    </rPh>
    <phoneticPr fontId="3"/>
  </si>
  <si>
    <t>ポイント算出表によるポイント数×6,000円×契約症例数</t>
    <rPh sb="4" eb="6">
      <t>サンシュツ</t>
    </rPh>
    <rPh sb="6" eb="7">
      <t>ヒョウ</t>
    </rPh>
    <rPh sb="14" eb="15">
      <t>スウ</t>
    </rPh>
    <rPh sb="21" eb="22">
      <t>エン</t>
    </rPh>
    <rPh sb="23" eb="25">
      <t>ケイヤク</t>
    </rPh>
    <rPh sb="25" eb="27">
      <t>ショウレイ</t>
    </rPh>
    <rPh sb="27" eb="28">
      <t>スウ</t>
    </rPh>
    <phoneticPr fontId="3"/>
  </si>
  <si>
    <t>ポイント算出表によるポイント数×1,000円×契約症例数</t>
    <rPh sb="4" eb="6">
      <t>サンシュツ</t>
    </rPh>
    <rPh sb="6" eb="7">
      <t>ヒョウ</t>
    </rPh>
    <rPh sb="14" eb="15">
      <t>スウ</t>
    </rPh>
    <rPh sb="21" eb="22">
      <t>エン</t>
    </rPh>
    <rPh sb="23" eb="25">
      <t>ケイヤク</t>
    </rPh>
    <rPh sb="25" eb="27">
      <t>ショウレイ</t>
    </rPh>
    <rPh sb="27" eb="28">
      <t>スウ</t>
    </rPh>
    <phoneticPr fontId="3"/>
  </si>
  <si>
    <t>②</t>
    <phoneticPr fontId="3"/>
  </si>
  <si>
    <t>（消費税別）</t>
    <rPh sb="1" eb="4">
      <t>ショウヒゼイ</t>
    </rPh>
    <rPh sb="4" eb="5">
      <t>ベツ</t>
    </rPh>
    <phoneticPr fontId="3"/>
  </si>
  <si>
    <t>契約時</t>
    <rPh sb="0" eb="2">
      <t>ケイヤク</t>
    </rPh>
    <rPh sb="2" eb="3">
      <t>ジ</t>
    </rPh>
    <phoneticPr fontId="3"/>
  </si>
  <si>
    <t>円／事象</t>
    <rPh sb="0" eb="1">
      <t>エン</t>
    </rPh>
    <rPh sb="2" eb="4">
      <t>ジショウ</t>
    </rPh>
    <phoneticPr fontId="3"/>
  </si>
  <si>
    <t>Ｂ</t>
    <phoneticPr fontId="3"/>
  </si>
  <si>
    <t>Ｃ</t>
    <phoneticPr fontId="3"/>
  </si>
  <si>
    <t>1症例あたり
50,000円×脱落症例数</t>
    <rPh sb="1" eb="3">
      <t>ショウレイ</t>
    </rPh>
    <rPh sb="13" eb="14">
      <t>エン</t>
    </rPh>
    <rPh sb="15" eb="17">
      <t>ダツラク</t>
    </rPh>
    <rPh sb="17" eb="19">
      <t>ショウレイ</t>
    </rPh>
    <rPh sb="19" eb="20">
      <t>スウ</t>
    </rPh>
    <phoneticPr fontId="3"/>
  </si>
  <si>
    <t>実施時</t>
    <rPh sb="0" eb="2">
      <t>ジッシ</t>
    </rPh>
    <rPh sb="2" eb="3">
      <t>ジ</t>
    </rPh>
    <phoneticPr fontId="3"/>
  </si>
  <si>
    <t>円／回</t>
    <rPh sb="0" eb="1">
      <t>エン</t>
    </rPh>
    <rPh sb="2" eb="3">
      <t>カイ</t>
    </rPh>
    <phoneticPr fontId="3"/>
  </si>
  <si>
    <t>Ｇ</t>
    <phoneticPr fontId="3"/>
  </si>
  <si>
    <t>50,000円／事象</t>
    <rPh sb="6" eb="7">
      <t>エン</t>
    </rPh>
    <rPh sb="8" eb="10">
      <t>ジショウ</t>
    </rPh>
    <phoneticPr fontId="3"/>
  </si>
  <si>
    <t>30,000円／事象</t>
    <rPh sb="6" eb="7">
      <t>エン</t>
    </rPh>
    <rPh sb="8" eb="10">
      <t>ジショウ</t>
    </rPh>
    <phoneticPr fontId="3"/>
  </si>
  <si>
    <t xml:space="preserve">   SAE</t>
    <phoneticPr fontId="3"/>
  </si>
  <si>
    <t xml:space="preserve">   SAE以外のExtra Visit</t>
    <rPh sb="6" eb="8">
      <t>イガイ</t>
    </rPh>
    <phoneticPr fontId="3"/>
  </si>
  <si>
    <t>1被験者の1レポートにつき1回（追加報告を含む））</t>
    <phoneticPr fontId="3"/>
  </si>
  <si>
    <t>※1</t>
    <phoneticPr fontId="3"/>
  </si>
  <si>
    <t>※2</t>
  </si>
  <si>
    <t>・当該治験に関連して必要となる研究経費</t>
    <phoneticPr fontId="3"/>
  </si>
  <si>
    <t>Ａ</t>
    <phoneticPr fontId="3"/>
  </si>
  <si>
    <r>
      <t>算出基準</t>
    </r>
    <r>
      <rPr>
        <vertAlign val="superscript"/>
        <sz val="11"/>
        <color theme="1"/>
        <rFont val="ＭＳ ゴシック"/>
        <family val="3"/>
        <charset val="128"/>
      </rPr>
      <t>※1</t>
    </r>
    <rPh sb="0" eb="2">
      <t>サンシュツ</t>
    </rPh>
    <rPh sb="2" eb="4">
      <t>キジュン</t>
    </rPh>
    <phoneticPr fontId="3"/>
  </si>
  <si>
    <t>注1</t>
    <rPh sb="0" eb="1">
      <t>チュウ</t>
    </rPh>
    <phoneticPr fontId="3"/>
  </si>
  <si>
    <t>注2</t>
    <rPh sb="0" eb="1">
      <t>チュウ</t>
    </rPh>
    <phoneticPr fontId="3"/>
  </si>
  <si>
    <t>　算出基準</t>
    <rPh sb="1" eb="3">
      <t>サンシュツ</t>
    </rPh>
    <rPh sb="3" eb="5">
      <t>キジュン</t>
    </rPh>
    <phoneticPr fontId="3"/>
  </si>
  <si>
    <t>③</t>
    <phoneticPr fontId="3"/>
  </si>
  <si>
    <t>ＣＲＣ経費（継続）</t>
    <rPh sb="3" eb="5">
      <t>ケイヒ</t>
    </rPh>
    <rPh sb="6" eb="8">
      <t>ケイゾク</t>
    </rPh>
    <phoneticPr fontId="3"/>
  </si>
  <si>
    <t>ＣＲＣ経費（初期経費）</t>
    <rPh sb="3" eb="5">
      <t>ケイヒ</t>
    </rPh>
    <rPh sb="6" eb="8">
      <t>ショキ</t>
    </rPh>
    <rPh sb="8" eb="10">
      <t>ケイヒ</t>
    </rPh>
    <phoneticPr fontId="3"/>
  </si>
  <si>
    <t>1試験につき150,000円</t>
    <rPh sb="1" eb="3">
      <t>シケン</t>
    </rPh>
    <rPh sb="13" eb="14">
      <t>エン</t>
    </rPh>
    <phoneticPr fontId="3"/>
  </si>
  <si>
    <t>規定来院以外に発生した来院による業務に係る費用</t>
    <rPh sb="4" eb="6">
      <t>イガイ</t>
    </rPh>
    <rPh sb="7" eb="9">
      <t>ハッセイ</t>
    </rPh>
    <rPh sb="11" eb="13">
      <t>ライイン</t>
    </rPh>
    <rPh sb="16" eb="18">
      <t>ギョウム</t>
    </rPh>
    <rPh sb="19" eb="20">
      <t>カカ</t>
    </rPh>
    <rPh sb="21" eb="23">
      <t>ヒヨウ</t>
    </rPh>
    <phoneticPr fontId="3"/>
  </si>
  <si>
    <t>・当該治験を継続する上で必要となる経費
・継続症例（投与中）対応経費</t>
    <rPh sb="6" eb="8">
      <t>ケイゾク</t>
    </rPh>
    <rPh sb="10" eb="11">
      <t>ウエ</t>
    </rPh>
    <rPh sb="12" eb="14">
      <t>ヒツヨウ</t>
    </rPh>
    <rPh sb="17" eb="19">
      <t>ケイヒ</t>
    </rPh>
    <rPh sb="21" eb="23">
      <t>ケイゾク</t>
    </rPh>
    <rPh sb="23" eb="25">
      <t>ショウレイ</t>
    </rPh>
    <rPh sb="26" eb="29">
      <t>トウヨチュウ</t>
    </rPh>
    <rPh sb="30" eb="32">
      <t>タイオウ</t>
    </rPh>
    <rPh sb="32" eb="34">
      <t>ケイヒ</t>
    </rPh>
    <phoneticPr fontId="3"/>
  </si>
  <si>
    <t>1試験につき　150,000円</t>
    <rPh sb="1" eb="3">
      <t>シケン</t>
    </rPh>
    <rPh sb="14" eb="15">
      <t>エン</t>
    </rPh>
    <phoneticPr fontId="3"/>
  </si>
  <si>
    <t>①</t>
    <phoneticPr fontId="3"/>
  </si>
  <si>
    <t>・交通費の負担等治験参加に伴う被験者の負担を軽減するための経費</t>
    <rPh sb="1" eb="4">
      <t>コウツウヒ</t>
    </rPh>
    <rPh sb="5" eb="7">
      <t>フタン</t>
    </rPh>
    <rPh sb="7" eb="8">
      <t>トウ</t>
    </rPh>
    <rPh sb="8" eb="10">
      <t>チケン</t>
    </rPh>
    <rPh sb="10" eb="12">
      <t>サンカ</t>
    </rPh>
    <rPh sb="13" eb="14">
      <t>トモナ</t>
    </rPh>
    <rPh sb="15" eb="18">
      <t>ヒケンシャ</t>
    </rPh>
    <rPh sb="19" eb="21">
      <t>フタン</t>
    </rPh>
    <rPh sb="22" eb="24">
      <t>ケイゲン</t>
    </rPh>
    <rPh sb="29" eb="31">
      <t>ケイヒ</t>
    </rPh>
    <phoneticPr fontId="3"/>
  </si>
  <si>
    <t>契約症例数</t>
    <rPh sb="0" eb="2">
      <t>ケイヤク</t>
    </rPh>
    <rPh sb="2" eb="4">
      <t>ショウレイ</t>
    </rPh>
    <rPh sb="4" eb="5">
      <t>スウ</t>
    </rPh>
    <phoneticPr fontId="3"/>
  </si>
  <si>
    <t>症例数</t>
    <rPh sb="0" eb="2">
      <t>ショウレイ</t>
    </rPh>
    <rPh sb="2" eb="3">
      <t>スウ</t>
    </rPh>
    <phoneticPr fontId="3"/>
  </si>
  <si>
    <t>依頼者</t>
    <rPh sb="0" eb="3">
      <t>イライシャ</t>
    </rPh>
    <phoneticPr fontId="3"/>
  </si>
  <si>
    <t>治験実施計画書番号</t>
  </si>
  <si>
    <t>ここに入力する↓</t>
    <rPh sb="3" eb="5">
      <t>ニュウリョク</t>
    </rPh>
    <phoneticPr fontId="3"/>
  </si>
  <si>
    <t>円</t>
    <rPh sb="0" eb="1">
      <t>エン</t>
    </rPh>
    <phoneticPr fontId="3"/>
  </si>
  <si>
    <t>算定方法：</t>
    <rPh sb="0" eb="2">
      <t>サンテイ</t>
    </rPh>
    <rPh sb="2" eb="4">
      <t>ホウホウ</t>
    </rPh>
    <phoneticPr fontId="3"/>
  </si>
  <si>
    <t>請求方法：</t>
    <rPh sb="0" eb="2">
      <t>セイキュウ</t>
    </rPh>
    <rPh sb="2" eb="4">
      <t>ホウホウ</t>
    </rPh>
    <phoneticPr fontId="3"/>
  </si>
  <si>
    <t>治験研究経費</t>
    <rPh sb="0" eb="2">
      <t>チケン</t>
    </rPh>
    <rPh sb="2" eb="4">
      <t>ケンキュウ</t>
    </rPh>
    <rPh sb="4" eb="6">
      <t>ケイヒ</t>
    </rPh>
    <phoneticPr fontId="3"/>
  </si>
  <si>
    <t>福山市民病院　治験等研究費の算定について</t>
    <rPh sb="0" eb="4">
      <t>フクヤマシミン</t>
    </rPh>
    <rPh sb="4" eb="6">
      <t>ビョウイン</t>
    </rPh>
    <rPh sb="7" eb="9">
      <t>チケン</t>
    </rPh>
    <rPh sb="9" eb="10">
      <t>トウ</t>
    </rPh>
    <rPh sb="10" eb="13">
      <t>ケンキュウヒ</t>
    </rPh>
    <rPh sb="14" eb="16">
      <t>サンテイ</t>
    </rPh>
    <phoneticPr fontId="3"/>
  </si>
  <si>
    <t xml:space="preserve"> Ｄ</t>
    <phoneticPr fontId="3"/>
  </si>
  <si>
    <t>実施時</t>
    <rPh sb="0" eb="2">
      <t>ジッシ</t>
    </rPh>
    <rPh sb="2" eb="3">
      <t>ジ</t>
    </rPh>
    <phoneticPr fontId="3"/>
  </si>
  <si>
    <t>観察期脱落経費</t>
    <rPh sb="0" eb="2">
      <t>カンサツ</t>
    </rPh>
    <rPh sb="2" eb="3">
      <t>キ</t>
    </rPh>
    <rPh sb="3" eb="5">
      <t>ダツラク</t>
    </rPh>
    <rPh sb="5" eb="7">
      <t>ケイヒ</t>
    </rPh>
    <phoneticPr fontId="3"/>
  </si>
  <si>
    <t>（①②）×10％</t>
    <phoneticPr fontId="3"/>
  </si>
  <si>
    <t>（①②③）×30％</t>
    <phoneticPr fontId="3"/>
  </si>
  <si>
    <t>項目</t>
    <rPh sb="0" eb="2">
      <t>コウモク</t>
    </rPh>
    <phoneticPr fontId="3"/>
  </si>
  <si>
    <t>Ｃ. 迅速審査経費（１回につき）</t>
    <rPh sb="3" eb="5">
      <t>ジンソク</t>
    </rPh>
    <rPh sb="5" eb="7">
      <t>シンサ</t>
    </rPh>
    <rPh sb="7" eb="9">
      <t>ケイヒ</t>
    </rPh>
    <rPh sb="11" eb="12">
      <t>カイ</t>
    </rPh>
    <phoneticPr fontId="3"/>
  </si>
  <si>
    <t>負担軽減費</t>
    <rPh sb="0" eb="2">
      <t>フタン</t>
    </rPh>
    <rPh sb="2" eb="4">
      <t>ケイゲン</t>
    </rPh>
    <rPh sb="4" eb="5">
      <t>ヒ</t>
    </rPh>
    <phoneticPr fontId="3"/>
  </si>
  <si>
    <t>治験薬管理経費算定ポイント</t>
    <phoneticPr fontId="3"/>
  </si>
  <si>
    <t>治験研究経費算定ポイント</t>
    <phoneticPr fontId="3"/>
  </si>
  <si>
    <t>消費税の取扱いについては，消費税法及び地方税法によるものとする。</t>
    <rPh sb="0" eb="3">
      <t>ショウヒゼイ</t>
    </rPh>
    <rPh sb="4" eb="6">
      <t>トリアツカ</t>
    </rPh>
    <rPh sb="13" eb="16">
      <t>ショウヒゼイ</t>
    </rPh>
    <rPh sb="16" eb="17">
      <t>ホウ</t>
    </rPh>
    <rPh sb="17" eb="18">
      <t>オヨ</t>
    </rPh>
    <rPh sb="19" eb="22">
      <t>チホウゼイ</t>
    </rPh>
    <rPh sb="22" eb="23">
      <t>ホウ</t>
    </rPh>
    <phoneticPr fontId="3"/>
  </si>
  <si>
    <t>上記の項目の変更，又は上記以外の項目が発生する場合，相談に応じて設定する費用</t>
    <rPh sb="0" eb="2">
      <t>ジョウキ</t>
    </rPh>
    <rPh sb="3" eb="5">
      <t>コウモク</t>
    </rPh>
    <rPh sb="6" eb="8">
      <t>ヘンコウ</t>
    </rPh>
    <rPh sb="9" eb="10">
      <t>マタ</t>
    </rPh>
    <rPh sb="11" eb="13">
      <t>ジョウキ</t>
    </rPh>
    <rPh sb="13" eb="15">
      <t>イガイ</t>
    </rPh>
    <rPh sb="16" eb="18">
      <t>コウモク</t>
    </rPh>
    <rPh sb="19" eb="21">
      <t>ハッセイ</t>
    </rPh>
    <rPh sb="23" eb="25">
      <t>バアイ</t>
    </rPh>
    <rPh sb="26" eb="28">
      <t>ソウダン</t>
    </rPh>
    <rPh sb="29" eb="30">
      <t>オウ</t>
    </rPh>
    <rPh sb="32" eb="34">
      <t>セッテイ</t>
    </rPh>
    <rPh sb="36" eb="38">
      <t>ヒヨウ</t>
    </rPh>
    <phoneticPr fontId="3"/>
  </si>
  <si>
    <t>製造販売後臨床試験の場合は，「治験」を「製造販売後臨床試験」に読み替える。</t>
    <rPh sb="0" eb="2">
      <t>セイゾウ</t>
    </rPh>
    <rPh sb="2" eb="4">
      <t>ハンバイ</t>
    </rPh>
    <rPh sb="4" eb="5">
      <t>ゴ</t>
    </rPh>
    <rPh sb="5" eb="7">
      <t>リンショウ</t>
    </rPh>
    <rPh sb="7" eb="9">
      <t>シケン</t>
    </rPh>
    <rPh sb="10" eb="12">
      <t>バアイ</t>
    </rPh>
    <rPh sb="15" eb="17">
      <t>チケン</t>
    </rPh>
    <rPh sb="20" eb="22">
      <t>セイゾウ</t>
    </rPh>
    <rPh sb="22" eb="24">
      <t>ハンバイ</t>
    </rPh>
    <rPh sb="24" eb="25">
      <t>ゴ</t>
    </rPh>
    <rPh sb="25" eb="27">
      <t>リンショウ</t>
    </rPh>
    <rPh sb="27" eb="29">
      <t>シケン</t>
    </rPh>
    <rPh sb="31" eb="32">
      <t>ヨ</t>
    </rPh>
    <rPh sb="33" eb="34">
      <t>カ</t>
    </rPh>
    <phoneticPr fontId="3"/>
  </si>
  <si>
    <t>　福山市民病院における治験及び製造販売後臨床検査に係る治験等研究費については，原則として本算出基準に基づき算出する。
　本基準は，契約締結日が西暦2018年4月1日以降の契約から適用する。
　基準日以前に旧算定基準により契約を締結した治験及び製造販売後臨床試験についは，原則として従前の通りの取扱いとする。</t>
    <rPh sb="27" eb="29">
      <t>チケン</t>
    </rPh>
    <rPh sb="29" eb="30">
      <t>トウ</t>
    </rPh>
    <rPh sb="60" eb="61">
      <t>ホン</t>
    </rPh>
    <rPh sb="61" eb="63">
      <t>キジュン</t>
    </rPh>
    <rPh sb="65" eb="67">
      <t>ケイヤク</t>
    </rPh>
    <rPh sb="67" eb="69">
      <t>テイケツ</t>
    </rPh>
    <rPh sb="69" eb="70">
      <t>ビ</t>
    </rPh>
    <rPh sb="71" eb="73">
      <t>セイレキ</t>
    </rPh>
    <rPh sb="77" eb="78">
      <t>ネン</t>
    </rPh>
    <rPh sb="79" eb="80">
      <t>ガツ</t>
    </rPh>
    <rPh sb="81" eb="82">
      <t>ニチ</t>
    </rPh>
    <rPh sb="82" eb="84">
      <t>イコウ</t>
    </rPh>
    <rPh sb="85" eb="87">
      <t>ケイヤク</t>
    </rPh>
    <rPh sb="89" eb="91">
      <t>テキヨウ</t>
    </rPh>
    <rPh sb="96" eb="99">
      <t>キジュンビ</t>
    </rPh>
    <rPh sb="99" eb="101">
      <t>イゼン</t>
    </rPh>
    <rPh sb="102" eb="103">
      <t>キュウ</t>
    </rPh>
    <rPh sb="103" eb="105">
      <t>サンテイ</t>
    </rPh>
    <rPh sb="105" eb="107">
      <t>キジュン</t>
    </rPh>
    <rPh sb="110" eb="112">
      <t>ケイヤク</t>
    </rPh>
    <rPh sb="113" eb="115">
      <t>テイケツ</t>
    </rPh>
    <rPh sb="117" eb="119">
      <t>チケン</t>
    </rPh>
    <rPh sb="119" eb="120">
      <t>オヨ</t>
    </rPh>
    <rPh sb="121" eb="123">
      <t>セイゾウ</t>
    </rPh>
    <rPh sb="123" eb="125">
      <t>ハンバイ</t>
    </rPh>
    <rPh sb="125" eb="126">
      <t>ゴ</t>
    </rPh>
    <rPh sb="126" eb="128">
      <t>リンショウ</t>
    </rPh>
    <rPh sb="128" eb="130">
      <t>シケン</t>
    </rPh>
    <rPh sb="135" eb="137">
      <t>ゲンソク</t>
    </rPh>
    <rPh sb="140" eb="142">
      <t>ジュウゼン</t>
    </rPh>
    <rPh sb="143" eb="144">
      <t>トオ</t>
    </rPh>
    <rPh sb="146" eb="148">
      <t>トリアツカ</t>
    </rPh>
    <phoneticPr fontId="3"/>
  </si>
  <si>
    <t>・治験薬の保存，管理に要する経費</t>
  </si>
  <si>
    <t>・当該治験に関連して，申請前及び初期手続きに要する経費
・初回審議資料作成補助，調査票対応，治験に関するトレーニング対応，院内調整等</t>
    <rPh sb="29" eb="31">
      <t>ショカイ</t>
    </rPh>
    <rPh sb="31" eb="33">
      <t>シンギ</t>
    </rPh>
    <rPh sb="33" eb="35">
      <t>シリョウ</t>
    </rPh>
    <rPh sb="35" eb="37">
      <t>サクセイ</t>
    </rPh>
    <rPh sb="37" eb="39">
      <t>ホジョ</t>
    </rPh>
    <rPh sb="40" eb="43">
      <t>チョウサヒョウ</t>
    </rPh>
    <rPh sb="43" eb="45">
      <t>タイオウ</t>
    </rPh>
    <rPh sb="46" eb="48">
      <t>チケン</t>
    </rPh>
    <rPh sb="49" eb="50">
      <t>カン</t>
    </rPh>
    <rPh sb="58" eb="60">
      <t>タイオウ</t>
    </rPh>
    <rPh sb="61" eb="63">
      <t>インナイ</t>
    </rPh>
    <rPh sb="63" eb="65">
      <t>チョウセイ</t>
    </rPh>
    <rPh sb="65" eb="66">
      <t>トウ</t>
    </rPh>
    <phoneticPr fontId="3"/>
  </si>
  <si>
    <t>・同意を取得し，かつ契約症例としてカウントされるまでに脱落した症例を脱落症例としてカウントする</t>
    <rPh sb="1" eb="3">
      <t>ドウイ</t>
    </rPh>
    <rPh sb="4" eb="6">
      <t>シュトク</t>
    </rPh>
    <rPh sb="10" eb="12">
      <t>ケイヤク</t>
    </rPh>
    <rPh sb="12" eb="14">
      <t>ショウレイ</t>
    </rPh>
    <rPh sb="27" eb="29">
      <t>ダツラク</t>
    </rPh>
    <rPh sb="31" eb="33">
      <t>ショウレイ</t>
    </rPh>
    <rPh sb="34" eb="36">
      <t>ダツラク</t>
    </rPh>
    <rPh sb="36" eb="38">
      <t>ショウレイ</t>
    </rPh>
    <phoneticPr fontId="3"/>
  </si>
  <si>
    <t>・緊急審査を必要とし，かつ実施計画書の変更（軽微），治験責任医師の所属・職名の変更，治験分担医師の変更，被験者募集広告，期間延長等の軽微な変更である場合</t>
    <rPh sb="1" eb="3">
      <t>キンキュウ</t>
    </rPh>
    <rPh sb="3" eb="5">
      <t>シンサ</t>
    </rPh>
    <rPh sb="6" eb="8">
      <t>ヒツヨウ</t>
    </rPh>
    <rPh sb="13" eb="15">
      <t>ジッシ</t>
    </rPh>
    <rPh sb="15" eb="18">
      <t>ケイカクショ</t>
    </rPh>
    <rPh sb="19" eb="21">
      <t>ヘンコウ</t>
    </rPh>
    <rPh sb="22" eb="24">
      <t>ケイビ</t>
    </rPh>
    <rPh sb="26" eb="28">
      <t>チケン</t>
    </rPh>
    <rPh sb="28" eb="30">
      <t>セキニン</t>
    </rPh>
    <rPh sb="30" eb="32">
      <t>イシ</t>
    </rPh>
    <rPh sb="33" eb="35">
      <t>ショゾク</t>
    </rPh>
    <rPh sb="36" eb="38">
      <t>ショクメイ</t>
    </rPh>
    <rPh sb="39" eb="41">
      <t>ヘンコウ</t>
    </rPh>
    <rPh sb="42" eb="44">
      <t>チケン</t>
    </rPh>
    <rPh sb="44" eb="46">
      <t>ブンタン</t>
    </rPh>
    <rPh sb="46" eb="48">
      <t>イシ</t>
    </rPh>
    <rPh sb="49" eb="51">
      <t>ヘンコウ</t>
    </rPh>
    <rPh sb="52" eb="55">
      <t>ヒケンシャ</t>
    </rPh>
    <rPh sb="55" eb="57">
      <t>ボシュウ</t>
    </rPh>
    <rPh sb="57" eb="59">
      <t>コウコク</t>
    </rPh>
    <rPh sb="60" eb="62">
      <t>キカン</t>
    </rPh>
    <rPh sb="62" eb="64">
      <t>エンチョウ</t>
    </rPh>
    <rPh sb="64" eb="65">
      <t>トウ</t>
    </rPh>
    <rPh sb="66" eb="68">
      <t>ケイビ</t>
    </rPh>
    <rPh sb="69" eb="71">
      <t>ヘンコウ</t>
    </rPh>
    <rPh sb="74" eb="76">
      <t>バアイ</t>
    </rPh>
    <phoneticPr fontId="3"/>
  </si>
  <si>
    <t>原則として30分以上対応し，かつAEが発生する場合に算定</t>
    <rPh sb="0" eb="2">
      <t>ゲンソク</t>
    </rPh>
    <rPh sb="7" eb="10">
      <t>プンイジョウ</t>
    </rPh>
    <rPh sb="10" eb="12">
      <t>タイオウ</t>
    </rPh>
    <rPh sb="19" eb="21">
      <t>ハッセイ</t>
    </rPh>
    <rPh sb="23" eb="25">
      <t>バアイ</t>
    </rPh>
    <rPh sb="26" eb="28">
      <t>サンテイ</t>
    </rPh>
    <phoneticPr fontId="3"/>
  </si>
  <si>
    <t>・発生事象による来院は生じないが施設の負担となる業務にかかる費用（電話対応，カルテによる生存確認はExtra Effort 1回につき対応業務費を請求）</t>
    <rPh sb="33" eb="35">
      <t>デンワ</t>
    </rPh>
    <rPh sb="35" eb="37">
      <t>タイオウ</t>
    </rPh>
    <rPh sb="44" eb="46">
      <t>セイゾン</t>
    </rPh>
    <rPh sb="46" eb="48">
      <t>カクニン</t>
    </rPh>
    <rPh sb="63" eb="64">
      <t>カイ</t>
    </rPh>
    <rPh sb="67" eb="69">
      <t>タイオウ</t>
    </rPh>
    <rPh sb="69" eb="71">
      <t>ギョウム</t>
    </rPh>
    <rPh sb="71" eb="72">
      <t>ヒ</t>
    </rPh>
    <rPh sb="73" eb="75">
      <t>セイキュウ</t>
    </rPh>
    <phoneticPr fontId="3"/>
  </si>
  <si>
    <t>実施実績に基づく算定・支払（マイルストーン方式）について</t>
    <rPh sb="0" eb="2">
      <t>ジッシ</t>
    </rPh>
    <rPh sb="2" eb="4">
      <t>ジッセキ</t>
    </rPh>
    <rPh sb="5" eb="6">
      <t>モト</t>
    </rPh>
    <rPh sb="8" eb="10">
      <t>サンテイ</t>
    </rPh>
    <rPh sb="11" eb="13">
      <t>シハライ</t>
    </rPh>
    <rPh sb="21" eb="23">
      <t>ホウシキ</t>
    </rPh>
    <phoneticPr fontId="3"/>
  </si>
  <si>
    <t>事務費</t>
    <rPh sb="0" eb="3">
      <t>ジムヒ</t>
    </rPh>
    <phoneticPr fontId="3"/>
  </si>
  <si>
    <t>・当該研究に係る光熱水費，消耗品費，印刷製本費，通信運搬費，受託研究審査委員会等の事務処理に必要な経費，研究の進行の管理等に必要な経費</t>
    <rPh sb="13" eb="15">
      <t>ショウモウ</t>
    </rPh>
    <rPh sb="15" eb="16">
      <t>ヒン</t>
    </rPh>
    <rPh sb="16" eb="17">
      <t>ヒ</t>
    </rPh>
    <rPh sb="18" eb="20">
      <t>インサツ</t>
    </rPh>
    <rPh sb="20" eb="22">
      <t>セイホン</t>
    </rPh>
    <rPh sb="22" eb="23">
      <t>ヒ</t>
    </rPh>
    <rPh sb="24" eb="26">
      <t>ツウシン</t>
    </rPh>
    <rPh sb="26" eb="28">
      <t>ウンパン</t>
    </rPh>
    <rPh sb="28" eb="29">
      <t>ヒ</t>
    </rPh>
    <rPh sb="30" eb="32">
      <t>ジュタク</t>
    </rPh>
    <rPh sb="32" eb="34">
      <t>ケンキュウ</t>
    </rPh>
    <rPh sb="34" eb="36">
      <t>シンサ</t>
    </rPh>
    <rPh sb="36" eb="39">
      <t>イインカイ</t>
    </rPh>
    <rPh sb="39" eb="40">
      <t>トウ</t>
    </rPh>
    <rPh sb="41" eb="43">
      <t>ジム</t>
    </rPh>
    <rPh sb="43" eb="45">
      <t>ショリ</t>
    </rPh>
    <rPh sb="46" eb="48">
      <t>ヒツヨウ</t>
    </rPh>
    <rPh sb="49" eb="51">
      <t>ケイヒ</t>
    </rPh>
    <rPh sb="52" eb="54">
      <t>ケンキュウ</t>
    </rPh>
    <rPh sb="55" eb="57">
      <t>シンコウ</t>
    </rPh>
    <phoneticPr fontId="3"/>
  </si>
  <si>
    <t>・技術料，機械損料，建物使用料，受託研究管理経費（症例検索のためのデータベース作成費等），その他受託研究関連経費</t>
    <rPh sb="1" eb="4">
      <t>ギジュツリョウ</t>
    </rPh>
    <rPh sb="5" eb="7">
      <t>キカイ</t>
    </rPh>
    <rPh sb="7" eb="8">
      <t>ソン</t>
    </rPh>
    <rPh sb="8" eb="9">
      <t>リョウ</t>
    </rPh>
    <rPh sb="10" eb="12">
      <t>タテモノ</t>
    </rPh>
    <rPh sb="12" eb="14">
      <t>シヨウ</t>
    </rPh>
    <rPh sb="14" eb="15">
      <t>リョウ</t>
    </rPh>
    <rPh sb="16" eb="18">
      <t>ジュタク</t>
    </rPh>
    <rPh sb="18" eb="20">
      <t>ケンキュウ</t>
    </rPh>
    <rPh sb="20" eb="22">
      <t>カンリ</t>
    </rPh>
    <rPh sb="22" eb="24">
      <t>ケイヒ</t>
    </rPh>
    <rPh sb="25" eb="27">
      <t>ショウレイ</t>
    </rPh>
    <rPh sb="27" eb="29">
      <t>ケンサク</t>
    </rPh>
    <rPh sb="39" eb="41">
      <t>サクセイ</t>
    </rPh>
    <rPh sb="41" eb="42">
      <t>ヒ</t>
    </rPh>
    <rPh sb="42" eb="43">
      <t>トウ</t>
    </rPh>
    <rPh sb="47" eb="48">
      <t>タ</t>
    </rPh>
    <rPh sb="48" eb="50">
      <t>ジュタク</t>
    </rPh>
    <rPh sb="50" eb="52">
      <t>ケンキュウ</t>
    </rPh>
    <rPh sb="52" eb="54">
      <t>カンレン</t>
    </rPh>
    <rPh sb="54" eb="56">
      <t>ケイヒ</t>
    </rPh>
    <phoneticPr fontId="3"/>
  </si>
  <si>
    <t>回数</t>
    <rPh sb="0" eb="2">
      <t>カイスウ</t>
    </rPh>
    <phoneticPr fontId="3"/>
  </si>
  <si>
    <t>Visit1</t>
    <phoneticPr fontId="3"/>
  </si>
  <si>
    <t>Visit2</t>
  </si>
  <si>
    <t>Visit3</t>
  </si>
  <si>
    <t>Visit4</t>
  </si>
  <si>
    <t>Visit5</t>
  </si>
  <si>
    <t>Visit6</t>
  </si>
  <si>
    <t>Visit7</t>
  </si>
  <si>
    <t>Visit8</t>
  </si>
  <si>
    <t>Visit9</t>
  </si>
  <si>
    <t>Visit10</t>
  </si>
  <si>
    <t>Visit11</t>
  </si>
  <si>
    <t>Visit12</t>
  </si>
  <si>
    <t>（消費税額等抜き）</t>
    <rPh sb="1" eb="4">
      <t>ショウヒゼイ</t>
    </rPh>
    <rPh sb="4" eb="5">
      <t>ガク</t>
    </rPh>
    <rPh sb="5" eb="6">
      <t>トウ</t>
    </rPh>
    <rPh sb="6" eb="7">
      <t>ヌ</t>
    </rPh>
    <phoneticPr fontId="3"/>
  </si>
  <si>
    <t>Visit単価割合の一例</t>
    <rPh sb="5" eb="7">
      <t>タンカ</t>
    </rPh>
    <rPh sb="7" eb="9">
      <t>ワリアイ</t>
    </rPh>
    <rPh sb="10" eb="12">
      <t>イチレイ</t>
    </rPh>
    <phoneticPr fontId="3"/>
  </si>
  <si>
    <t>提供1回，被験者1名につき5,000円</t>
    <rPh sb="0" eb="2">
      <t>テイキョウ</t>
    </rPh>
    <rPh sb="3" eb="4">
      <t>カイ</t>
    </rPh>
    <rPh sb="5" eb="8">
      <t>ヒケンシャ</t>
    </rPh>
    <rPh sb="9" eb="10">
      <t>メイ</t>
    </rPh>
    <rPh sb="14" eb="19">
      <t>０００エン</t>
    </rPh>
    <phoneticPr fontId="3"/>
  </si>
  <si>
    <t>画像提供費</t>
    <rPh sb="0" eb="2">
      <t>ガゾウ</t>
    </rPh>
    <rPh sb="2" eb="4">
      <t>テイキョウ</t>
    </rPh>
    <rPh sb="4" eb="5">
      <t>ヒ</t>
    </rPh>
    <phoneticPr fontId="3"/>
  </si>
  <si>
    <t>5,000円／提供1回，1名につき</t>
    <rPh sb="1" eb="6">
      <t>０００エン</t>
    </rPh>
    <rPh sb="13" eb="14">
      <t>メイ</t>
    </rPh>
    <phoneticPr fontId="3"/>
  </si>
  <si>
    <t>請求月</t>
    <rPh sb="0" eb="2">
      <t>セイキュウ</t>
    </rPh>
    <rPh sb="2" eb="3">
      <t>ツキ</t>
    </rPh>
    <phoneticPr fontId="3"/>
  </si>
  <si>
    <t>請求額</t>
    <rPh sb="0" eb="2">
      <t>セイキュウ</t>
    </rPh>
    <rPh sb="2" eb="3">
      <t>ガク</t>
    </rPh>
    <phoneticPr fontId="3"/>
  </si>
  <si>
    <t>2018.1月</t>
    <rPh sb="6" eb="7">
      <t>ガツ</t>
    </rPh>
    <phoneticPr fontId="3"/>
  </si>
  <si>
    <t>2018.4月</t>
    <rPh sb="6" eb="7">
      <t>ガツ</t>
    </rPh>
    <phoneticPr fontId="3"/>
  </si>
  <si>
    <t>2018.12月</t>
    <rPh sb="7" eb="8">
      <t>ガツ</t>
    </rPh>
    <phoneticPr fontId="3"/>
  </si>
  <si>
    <t>Visit
実施日</t>
    <rPh sb="6" eb="9">
      <t>ジッシビ</t>
    </rPh>
    <phoneticPr fontId="3"/>
  </si>
  <si>
    <t>マイルストーンによる算定表</t>
    <rPh sb="10" eb="12">
      <t>サンテイ</t>
    </rPh>
    <rPh sb="12" eb="13">
      <t>ヒョウ</t>
    </rPh>
    <phoneticPr fontId="3"/>
  </si>
  <si>
    <t>依頼者名</t>
    <rPh sb="0" eb="3">
      <t>イライシャ</t>
    </rPh>
    <rPh sb="3" eb="4">
      <t>メイ</t>
    </rPh>
    <phoneticPr fontId="3"/>
  </si>
  <si>
    <t>※3</t>
    <phoneticPr fontId="3"/>
  </si>
  <si>
    <t>実施実績に基づく算定・支払を行う方法（マイルストーン方式）についても相談に応じる。</t>
    <rPh sb="0" eb="2">
      <t>ジッシ</t>
    </rPh>
    <rPh sb="2" eb="4">
      <t>ジッセキ</t>
    </rPh>
    <rPh sb="5" eb="6">
      <t>モト</t>
    </rPh>
    <rPh sb="8" eb="10">
      <t>サンテイ</t>
    </rPh>
    <rPh sb="11" eb="13">
      <t>シハライ</t>
    </rPh>
    <rPh sb="14" eb="15">
      <t>オコナ</t>
    </rPh>
    <rPh sb="16" eb="18">
      <t>ホウホウ</t>
    </rPh>
    <rPh sb="26" eb="28">
      <t>ホウシキ</t>
    </rPh>
    <rPh sb="34" eb="36">
      <t>ソウダン</t>
    </rPh>
    <rPh sb="37" eb="38">
      <t>オウ</t>
    </rPh>
    <phoneticPr fontId="3"/>
  </si>
  <si>
    <t>＜1症例単価＞</t>
    <rPh sb="2" eb="4">
      <t>ショウレイ</t>
    </rPh>
    <rPh sb="4" eb="6">
      <t>タンカ</t>
    </rPh>
    <phoneticPr fontId="3"/>
  </si>
  <si>
    <t>Point</t>
    <phoneticPr fontId="3"/>
  </si>
  <si>
    <t>単価</t>
    <rPh sb="0" eb="2">
      <t>タンカ</t>
    </rPh>
    <phoneticPr fontId="3"/>
  </si>
  <si>
    <t>金額</t>
    <rPh sb="0" eb="2">
      <t>キンガク</t>
    </rPh>
    <phoneticPr fontId="3"/>
  </si>
  <si>
    <t>Visit数</t>
    <rPh sb="5" eb="6">
      <t>スウ</t>
    </rPh>
    <phoneticPr fontId="3"/>
  </si>
  <si>
    <t>＜マイルストーン算定＞</t>
    <rPh sb="8" eb="10">
      <t>サンテイ</t>
    </rPh>
    <phoneticPr fontId="3"/>
  </si>
  <si>
    <t>実施時</t>
    <phoneticPr fontId="3"/>
  </si>
  <si>
    <t>（①＋②）×10％
①臨床試験研究経費と②治験薬管理経費の合計に係るものとする</t>
    <rPh sb="11" eb="13">
      <t>リンショウ</t>
    </rPh>
    <rPh sb="13" eb="15">
      <t>シケン</t>
    </rPh>
    <rPh sb="15" eb="17">
      <t>ケンキュウ</t>
    </rPh>
    <rPh sb="17" eb="19">
      <t>ケイヒ</t>
    </rPh>
    <rPh sb="21" eb="24">
      <t>チケンヤク</t>
    </rPh>
    <rPh sb="24" eb="26">
      <t>カンリ</t>
    </rPh>
    <rPh sb="26" eb="28">
      <t>ケイヒ</t>
    </rPh>
    <rPh sb="29" eb="31">
      <t>ゴウケイ</t>
    </rPh>
    <rPh sb="32" eb="33">
      <t>カカ</t>
    </rPh>
    <phoneticPr fontId="3"/>
  </si>
  <si>
    <t>請求するVisit</t>
    <rPh sb="0" eb="2">
      <t>セイキュウ</t>
    </rPh>
    <phoneticPr fontId="3"/>
  </si>
  <si>
    <t>Visit番号</t>
    <rPh sb="5" eb="7">
      <t>バンゴウ</t>
    </rPh>
    <phoneticPr fontId="3"/>
  </si>
  <si>
    <t>請求時期については，依頼者と協議のうえ『請求するVisit』（例えば全7Visitで，Visit1，Visit4，Visit7など）を決定する。原則として『請求するVisit』を実施した月の翌月に請求する。</t>
    <rPh sb="0" eb="2">
      <t>セイキュウ</t>
    </rPh>
    <rPh sb="2" eb="4">
      <t>ジキ</t>
    </rPh>
    <rPh sb="10" eb="13">
      <t>イライシャ</t>
    </rPh>
    <rPh sb="14" eb="16">
      <t>キョウギ</t>
    </rPh>
    <rPh sb="20" eb="22">
      <t>セイキュウ</t>
    </rPh>
    <rPh sb="31" eb="32">
      <t>タト</t>
    </rPh>
    <rPh sb="34" eb="35">
      <t>ゼン</t>
    </rPh>
    <rPh sb="67" eb="69">
      <t>ケッテイ</t>
    </rPh>
    <rPh sb="72" eb="74">
      <t>ゲンソク</t>
    </rPh>
    <rPh sb="78" eb="80">
      <t>セイキュウ</t>
    </rPh>
    <rPh sb="89" eb="91">
      <t>ジッシ</t>
    </rPh>
    <rPh sb="93" eb="94">
      <t>ツキ</t>
    </rPh>
    <rPh sb="95" eb="97">
      <t>ヨクゲツ</t>
    </rPh>
    <rPh sb="98" eb="100">
      <t>セイキュウ</t>
    </rPh>
    <phoneticPr fontId="3"/>
  </si>
  <si>
    <t>Ｈ</t>
    <phoneticPr fontId="3"/>
  </si>
  <si>
    <t>□　Extra Visit</t>
  </si>
  <si>
    <t>発生日</t>
  </si>
  <si>
    <t>年　　　　月　　　　日</t>
  </si>
  <si>
    <t>治験薬名（複数課題の場合は区別できる文字等も記載）</t>
  </si>
  <si>
    <t>被験者番号</t>
  </si>
  <si>
    <t>Extra Visitの区分</t>
  </si>
  <si>
    <t>□ SAE （　 ）事象　　　　　　□ SAE以外</t>
  </si>
  <si>
    <t>SAE以外のExtra Visitの概要</t>
  </si>
  <si>
    <t>□</t>
  </si>
  <si>
    <t>原則治験担当職員が30分以上対応し，かつAEが発生する場合</t>
  </si>
  <si>
    <t>有害事象等のプロトコル規定外の追跡来院</t>
  </si>
  <si>
    <t>来院せずに治験薬を自己投与可とプロトコルで規定されているが，来院して治験薬を注射する場合</t>
  </si>
  <si>
    <t>治験薬投与（Visit）予定で来院されたが，採血結果等で治験薬を投与せずに別日にVisit実施となった場合の治験薬投与予定の来院</t>
  </si>
  <si>
    <t>その他</t>
  </si>
  <si>
    <t>（　　　　　　　　　　　　　　　　　　　　　　　　　　　　　　　　　　　　　　）</t>
  </si>
  <si>
    <t>根拠資料</t>
  </si>
  <si>
    <t>□CRF　□SAE報告　□カルテ　□その他（　　　　　　　　　　　　　）</t>
  </si>
  <si>
    <t>対応者</t>
  </si>
  <si>
    <t>リスト作成日</t>
  </si>
  <si>
    <t>請求額（事務担当者が記載）</t>
  </si>
  <si>
    <t>円（税抜）</t>
  </si>
  <si>
    <t>□　Extra Effort</t>
  </si>
  <si>
    <t>Extra Effortの区分</t>
  </si>
  <si>
    <t>Extra Effortの概要</t>
  </si>
  <si>
    <t>プロトコルによってVisitとされているが，業務内容として電話対応のもの（TC）</t>
  </si>
  <si>
    <t>電話対応やカルテ調査による生存確認</t>
  </si>
  <si>
    <t>被験者の来院は発生しないが，それに伴うCRF等の事務処理</t>
  </si>
  <si>
    <t>Extra VisitおよびExtra Effort請求根拠リスト</t>
  </si>
  <si>
    <t>累計</t>
    <rPh sb="0" eb="2">
      <t>ルイケイ</t>
    </rPh>
    <phoneticPr fontId="3"/>
  </si>
  <si>
    <t>⑶</t>
  </si>
  <si>
    <t>⑷</t>
    <phoneticPr fontId="3"/>
  </si>
  <si>
    <t>⑸</t>
    <phoneticPr fontId="3"/>
  </si>
  <si>
    <t>①治験研究経費×25％</t>
    <rPh sb="1" eb="3">
      <t>チケン</t>
    </rPh>
    <rPh sb="3" eb="5">
      <t>ケンキュウ</t>
    </rPh>
    <rPh sb="5" eb="7">
      <t>ケイヒ</t>
    </rPh>
    <phoneticPr fontId="3"/>
  </si>
  <si>
    <t>①の治験研究経費×25％</t>
    <rPh sb="2" eb="4">
      <t>チケン</t>
    </rPh>
    <rPh sb="4" eb="6">
      <t>ケンキュウ</t>
    </rPh>
    <rPh sb="6" eb="8">
      <t>ケイヒ</t>
    </rPh>
    <phoneticPr fontId="3"/>
  </si>
  <si>
    <t>Ｅ. 監査，実地調査を含む（1回につき)</t>
    <rPh sb="3" eb="5">
      <t>カンサ</t>
    </rPh>
    <rPh sb="6" eb="8">
      <t>ジッチ</t>
    </rPh>
    <rPh sb="8" eb="10">
      <t>チョウサ</t>
    </rPh>
    <rPh sb="11" eb="12">
      <t>フク</t>
    </rPh>
    <rPh sb="15" eb="16">
      <t>カイ</t>
    </rPh>
    <phoneticPr fontId="3"/>
  </si>
  <si>
    <t xml:space="preserve"> 　Ｆ-1. SAE(1被験者の1レポートにつき1回（追加報告を含む））</t>
    <rPh sb="12" eb="15">
      <t>ヒケンシャ</t>
    </rPh>
    <rPh sb="25" eb="26">
      <t>カイ</t>
    </rPh>
    <rPh sb="27" eb="29">
      <t>ツイカ</t>
    </rPh>
    <rPh sb="29" eb="31">
      <t>ホウコク</t>
    </rPh>
    <rPh sb="32" eb="33">
      <t>フク</t>
    </rPh>
    <phoneticPr fontId="3"/>
  </si>
  <si>
    <t xml:space="preserve">   Ｆ-2. SAE以外のExtra Visit（対応業務費）</t>
    <rPh sb="11" eb="13">
      <t>イガイ</t>
    </rPh>
    <rPh sb="26" eb="28">
      <t>タイオウ</t>
    </rPh>
    <rPh sb="28" eb="30">
      <t>ギョウム</t>
    </rPh>
    <rPh sb="30" eb="31">
      <t>ヒ</t>
    </rPh>
    <phoneticPr fontId="3"/>
  </si>
  <si>
    <t>Ｈ．画像提供費</t>
    <rPh sb="2" eb="4">
      <t>ガゾウ</t>
    </rPh>
    <rPh sb="4" eb="6">
      <t>テイキョウ</t>
    </rPh>
    <rPh sb="6" eb="7">
      <t>ヒ</t>
    </rPh>
    <phoneticPr fontId="3"/>
  </si>
  <si>
    <t>Ｉは，その他記載項目以外に発生する費用について入力するものとする。</t>
    <rPh sb="5" eb="6">
      <t>タ</t>
    </rPh>
    <rPh sb="6" eb="8">
      <t>キサイ</t>
    </rPh>
    <rPh sb="8" eb="10">
      <t>コウモク</t>
    </rPh>
    <rPh sb="10" eb="12">
      <t>イガイ</t>
    </rPh>
    <rPh sb="13" eb="15">
      <t>ハッセイ</t>
    </rPh>
    <rPh sb="17" eb="19">
      <t>ヒヨウ</t>
    </rPh>
    <rPh sb="23" eb="25">
      <t>ニュウリョク</t>
    </rPh>
    <phoneticPr fontId="3"/>
  </si>
  <si>
    <t xml:space="preserve"> Ｅ</t>
    <phoneticPr fontId="3"/>
  </si>
  <si>
    <t>監査（実地調査を含む）</t>
    <rPh sb="0" eb="2">
      <t>カンサ</t>
    </rPh>
    <rPh sb="3" eb="5">
      <t>ジッチ</t>
    </rPh>
    <rPh sb="5" eb="7">
      <t>チョウサ</t>
    </rPh>
    <rPh sb="8" eb="9">
      <t>フク</t>
    </rPh>
    <phoneticPr fontId="3"/>
  </si>
  <si>
    <t>監査を実施した場合</t>
    <rPh sb="0" eb="2">
      <t>カンサ</t>
    </rPh>
    <rPh sb="3" eb="5">
      <t>ジッシ</t>
    </rPh>
    <rPh sb="7" eb="9">
      <t>バアイ</t>
    </rPh>
    <phoneticPr fontId="3"/>
  </si>
  <si>
    <t>1回につき50,000円</t>
    <rPh sb="1" eb="2">
      <t>カイ</t>
    </rPh>
    <rPh sb="7" eb="12">
      <t>０００エン</t>
    </rPh>
    <phoneticPr fontId="3"/>
  </si>
  <si>
    <t>Ｆ</t>
    <phoneticPr fontId="3"/>
  </si>
  <si>
    <r>
      <t>Extra Visiｔ</t>
    </r>
    <r>
      <rPr>
        <vertAlign val="superscript"/>
        <sz val="11"/>
        <color theme="1"/>
        <rFont val="ＭＳ Ｐゴシック"/>
        <family val="3"/>
        <charset val="128"/>
        <scheme val="minor"/>
      </rPr>
      <t>※3</t>
    </r>
    <phoneticPr fontId="3"/>
  </si>
  <si>
    <t>Ｆ-1</t>
    <phoneticPr fontId="3"/>
  </si>
  <si>
    <t>Ｆ-2</t>
    <phoneticPr fontId="3"/>
  </si>
  <si>
    <t>Ｉ</t>
    <phoneticPr fontId="3"/>
  </si>
  <si>
    <t>◆全Visit7の場合の請求例</t>
    <rPh sb="1" eb="2">
      <t>ゼン</t>
    </rPh>
    <rPh sb="9" eb="11">
      <t>バアイ</t>
    </rPh>
    <rPh sb="12" eb="14">
      <t>セイキュウ</t>
    </rPh>
    <rPh sb="14" eb="15">
      <t>レイ</t>
    </rPh>
    <phoneticPr fontId="3"/>
  </si>
  <si>
    <t>Visit1</t>
    <phoneticPr fontId="3"/>
  </si>
  <si>
    <t>2017.12.20</t>
    <phoneticPr fontId="3"/>
  </si>
  <si>
    <t>2018.1.22</t>
    <phoneticPr fontId="3"/>
  </si>
  <si>
    <t>2018.2.20</t>
    <phoneticPr fontId="3"/>
  </si>
  <si>
    <t>2018.3.18</t>
    <phoneticPr fontId="3"/>
  </si>
  <si>
    <t>2018.7.20</t>
    <phoneticPr fontId="3"/>
  </si>
  <si>
    <t>2018.9.23</t>
    <phoneticPr fontId="3"/>
  </si>
  <si>
    <t>2018.11.15</t>
    <phoneticPr fontId="3"/>
  </si>
  <si>
    <t>※各Ｖｉｓｉｔの経過により発生した請求額を，Ｖｉｓｉｔ1，Ｖｉｓｉｔ4，Ｖｉｓｉｔ7が実施された月の翌月に請求をする。</t>
    <rPh sb="1" eb="2">
      <t>カク</t>
    </rPh>
    <rPh sb="8" eb="10">
      <t>ケイカ</t>
    </rPh>
    <rPh sb="13" eb="15">
      <t>ハッセイ</t>
    </rPh>
    <rPh sb="17" eb="19">
      <t>セイキュウ</t>
    </rPh>
    <rPh sb="19" eb="20">
      <t>ガク</t>
    </rPh>
    <rPh sb="43" eb="45">
      <t>ジッシ</t>
    </rPh>
    <rPh sb="48" eb="49">
      <t>ツキ</t>
    </rPh>
    <rPh sb="50" eb="52">
      <t>ヨクゲツ</t>
    </rPh>
    <rPh sb="53" eb="55">
      <t>セイキュウ</t>
    </rPh>
    <phoneticPr fontId="3"/>
  </si>
  <si>
    <t>◆全Visit2の場合の請求例</t>
    <rPh sb="1" eb="2">
      <t>ゼン</t>
    </rPh>
    <rPh sb="9" eb="11">
      <t>バアイ</t>
    </rPh>
    <rPh sb="12" eb="14">
      <t>セイキュウ</t>
    </rPh>
    <rPh sb="14" eb="15">
      <t>レイ</t>
    </rPh>
    <phoneticPr fontId="3"/>
  </si>
  <si>
    <t>Visit1</t>
    <phoneticPr fontId="3"/>
  </si>
  <si>
    <t>2018.2月</t>
    <rPh sb="6" eb="7">
      <t>ガツ</t>
    </rPh>
    <phoneticPr fontId="3"/>
  </si>
  <si>
    <t>※各Ｖｉｓｉｔの経過により発生した請求額を，Ｖｉｓｉｔ2が実施された月の翌月に請求をする。</t>
    <rPh sb="1" eb="2">
      <t>カク</t>
    </rPh>
    <rPh sb="8" eb="10">
      <t>ケイカ</t>
    </rPh>
    <rPh sb="13" eb="15">
      <t>ハッセイ</t>
    </rPh>
    <rPh sb="17" eb="19">
      <t>セイキュウ</t>
    </rPh>
    <rPh sb="19" eb="20">
      <t>ガク</t>
    </rPh>
    <rPh sb="29" eb="31">
      <t>ジッシ</t>
    </rPh>
    <rPh sb="34" eb="35">
      <t>ツキ</t>
    </rPh>
    <rPh sb="36" eb="38">
      <t>ヨクゲツ</t>
    </rPh>
    <rPh sb="39" eb="41">
      <t>セイキュウ</t>
    </rPh>
    <phoneticPr fontId="3"/>
  </si>
  <si>
    <t>％</t>
    <phoneticPr fontId="3"/>
  </si>
  <si>
    <t>備考</t>
    <rPh sb="0" eb="2">
      <t>ビコウ</t>
    </rPh>
    <phoneticPr fontId="3"/>
  </si>
  <si>
    <t>※　但し，マイルストーン計算により，税抜金額に過不足が生じる場合は，</t>
    <phoneticPr fontId="3"/>
  </si>
  <si>
    <t>※　実際の請求については，3～4か月間隔になります。</t>
    <rPh sb="2" eb="4">
      <t>ジッサイ</t>
    </rPh>
    <rPh sb="5" eb="7">
      <t>セイキュウ</t>
    </rPh>
    <rPh sb="17" eb="18">
      <t>ゲツ</t>
    </rPh>
    <rPh sb="18" eb="20">
      <t>カンカク</t>
    </rPh>
    <phoneticPr fontId="3"/>
  </si>
  <si>
    <t>　　 請求額を最終請求時に調整します。</t>
    <rPh sb="7" eb="9">
      <t>サイシュウ</t>
    </rPh>
    <rPh sb="9" eb="11">
      <t>セイキュウ</t>
    </rPh>
    <rPh sb="11" eb="12">
      <t>ジ</t>
    </rPh>
    <phoneticPr fontId="3"/>
  </si>
  <si>
    <t>□治験　　 □製造販売後臨床試験</t>
    <rPh sb="1" eb="3">
      <t>チケン</t>
    </rPh>
    <rPh sb="7" eb="9">
      <t>セイゾウ</t>
    </rPh>
    <rPh sb="9" eb="11">
      <t>ハンバイ</t>
    </rPh>
    <rPh sb="11" eb="12">
      <t>ゴ</t>
    </rPh>
    <rPh sb="12" eb="14">
      <t>リンショウ</t>
    </rPh>
    <rPh sb="14" eb="16">
      <t>シケン</t>
    </rPh>
    <phoneticPr fontId="4"/>
  </si>
  <si>
    <t>□医薬品　□医療機器</t>
    <rPh sb="1" eb="4">
      <t>イヤクヒン</t>
    </rPh>
    <rPh sb="6" eb="8">
      <t>イリョウ</t>
    </rPh>
    <rPh sb="8" eb="10">
      <t>キキ</t>
    </rPh>
    <phoneticPr fontId="4"/>
  </si>
  <si>
    <t>請求額
（税抜き）</t>
    <rPh sb="0" eb="2">
      <t>セイキュウ</t>
    </rPh>
    <rPh sb="2" eb="3">
      <t>ガク</t>
    </rPh>
    <rPh sb="5" eb="6">
      <t>ゼイ</t>
    </rPh>
    <rPh sb="6" eb="7">
      <t>ヌ</t>
    </rPh>
    <phoneticPr fontId="3"/>
  </si>
  <si>
    <t>税抜き金額</t>
    <rPh sb="0" eb="2">
      <t>ゼイヌキ</t>
    </rPh>
    <rPh sb="3" eb="5">
      <t>キンガク</t>
    </rPh>
    <phoneticPr fontId="3"/>
  </si>
  <si>
    <t>※　消費税の取扱いについては，消費税法及び地方税法によるものとします。</t>
    <rPh sb="2" eb="5">
      <t>ショウヒゼイ</t>
    </rPh>
    <rPh sb="6" eb="7">
      <t>ト</t>
    </rPh>
    <rPh sb="7" eb="8">
      <t>アツカ</t>
    </rPh>
    <rPh sb="15" eb="18">
      <t>ショウヒゼイ</t>
    </rPh>
    <rPh sb="18" eb="19">
      <t>ホウ</t>
    </rPh>
    <rPh sb="19" eb="20">
      <t>オヨ</t>
    </rPh>
    <rPh sb="21" eb="25">
      <t>チホウゼイホウ</t>
    </rPh>
    <phoneticPr fontId="3"/>
  </si>
  <si>
    <t>直接閲覧（リモートモニタリングを含む）（ＳＤＶ）の対応費用</t>
    <rPh sb="0" eb="2">
      <t>チョクセツ</t>
    </rPh>
    <rPh sb="2" eb="4">
      <t>エツラン</t>
    </rPh>
    <rPh sb="16" eb="17">
      <t>フク</t>
    </rPh>
    <rPh sb="25" eb="27">
      <t>タイオウ</t>
    </rPh>
    <rPh sb="27" eb="29">
      <t>ヒヨウ</t>
    </rPh>
    <phoneticPr fontId="3"/>
  </si>
  <si>
    <t>直接閲覧（リモートモニタリングを含む）（SDV)の対応費用</t>
    <rPh sb="0" eb="2">
      <t>チョクセツ</t>
    </rPh>
    <rPh sb="2" eb="4">
      <t>エツラン</t>
    </rPh>
    <rPh sb="25" eb="27">
      <t>タイオウ</t>
    </rPh>
    <rPh sb="27" eb="29">
      <t>ヒヨウ</t>
    </rPh>
    <phoneticPr fontId="3"/>
  </si>
  <si>
    <t>Ａ以外は消費税を加算するものとする。</t>
    <rPh sb="1" eb="3">
      <t>イガイ</t>
    </rPh>
    <rPh sb="4" eb="7">
      <t>ショウヒゼイ</t>
    </rPh>
    <rPh sb="8" eb="10">
      <t>カサン</t>
    </rPh>
    <phoneticPr fontId="3"/>
  </si>
  <si>
    <t>フルサポートについては，③事務費は④管理費に含めることとし，③事務費は適用外とする。</t>
    <rPh sb="13" eb="16">
      <t>ジムヒ</t>
    </rPh>
    <rPh sb="18" eb="21">
      <t>カンリヒ</t>
    </rPh>
    <rPh sb="22" eb="23">
      <t>フク</t>
    </rPh>
    <rPh sb="31" eb="34">
      <t>ジムヒ</t>
    </rPh>
    <rPh sb="35" eb="37">
      <t>テキヨウ</t>
    </rPh>
    <rPh sb="37" eb="38">
      <t>ガイ</t>
    </rPh>
    <phoneticPr fontId="3"/>
  </si>
  <si>
    <t>フルサポートについては，⑤CRC経費（初期経費）⑥CRC経費（継続）は適用外とする。</t>
    <rPh sb="16" eb="18">
      <t>ケイヒ</t>
    </rPh>
    <rPh sb="19" eb="21">
      <t>ショキ</t>
    </rPh>
    <rPh sb="21" eb="23">
      <t>ケイヒ</t>
    </rPh>
    <rPh sb="28" eb="30">
      <t>ケイヒ</t>
    </rPh>
    <rPh sb="31" eb="33">
      <t>ケイゾク</t>
    </rPh>
    <rPh sb="35" eb="37">
      <t>テキヨウ</t>
    </rPh>
    <rPh sb="37" eb="38">
      <t>ガイ</t>
    </rPh>
    <phoneticPr fontId="3"/>
  </si>
  <si>
    <t>（①＋②＋③）×30％
①臨床試験研究経費，②治験薬管理経費，③事務費の合計にかかるものとする</t>
    <rPh sb="32" eb="35">
      <t>ジムヒ</t>
    </rPh>
    <phoneticPr fontId="3"/>
  </si>
  <si>
    <t>注3</t>
    <rPh sb="0" eb="1">
      <t>チュウ</t>
    </rPh>
    <phoneticPr fontId="3"/>
  </si>
  <si>
    <t>注4</t>
    <rPh sb="0" eb="1">
      <t>チュウ</t>
    </rPh>
    <phoneticPr fontId="3"/>
  </si>
  <si>
    <t>・画像提供媒体（フィルム，電子媒体：ＣＴ，ＭＲＩ，シンチグラフィー,PET）作成および提供に係る費用</t>
    <rPh sb="1" eb="3">
      <t>ガゾウ</t>
    </rPh>
    <rPh sb="3" eb="5">
      <t>テイキョウ</t>
    </rPh>
    <rPh sb="5" eb="7">
      <t>バイタイ</t>
    </rPh>
    <rPh sb="13" eb="15">
      <t>デンシ</t>
    </rPh>
    <rPh sb="15" eb="17">
      <t>バイタイ</t>
    </rPh>
    <rPh sb="38" eb="40">
      <t>サクセイ</t>
    </rPh>
    <rPh sb="43" eb="45">
      <t>テイキョウ</t>
    </rPh>
    <rPh sb="46" eb="47">
      <t>カカ</t>
    </rPh>
    <rPh sb="48" eb="50">
      <t>ヒヨウ</t>
    </rPh>
    <phoneticPr fontId="3"/>
  </si>
  <si>
    <t>※4</t>
  </si>
  <si>
    <r>
      <t>Ｉ. その他</t>
    </r>
    <r>
      <rPr>
        <vertAlign val="superscript"/>
        <sz val="11"/>
        <color theme="1"/>
        <rFont val="ＭＳ ゴシック"/>
        <family val="3"/>
        <charset val="128"/>
      </rPr>
      <t>※4</t>
    </r>
    <rPh sb="5" eb="6">
      <t>タ</t>
    </rPh>
    <phoneticPr fontId="3"/>
  </si>
  <si>
    <t>CRC継続経費</t>
    <rPh sb="3" eb="5">
      <t>ケイゾク</t>
    </rPh>
    <rPh sb="5" eb="7">
      <t>ケイヒ</t>
    </rPh>
    <phoneticPr fontId="3"/>
  </si>
  <si>
    <t>CRC初期経費</t>
    <rPh sb="3" eb="5">
      <t>ショキ</t>
    </rPh>
    <rPh sb="5" eb="7">
      <t>ケイヒ</t>
    </rPh>
    <phoneticPr fontId="3"/>
  </si>
  <si>
    <t>マイルストーン方式での算定の場合，福山市民病院_様式第13号_別添2，_別添3を参照する。</t>
    <rPh sb="7" eb="9">
      <t>ホウシキ</t>
    </rPh>
    <rPh sb="11" eb="13">
      <t>サンテイ</t>
    </rPh>
    <rPh sb="14" eb="16">
      <t>バアイ</t>
    </rPh>
    <rPh sb="31" eb="33">
      <t>ベッテン</t>
    </rPh>
    <rPh sb="40" eb="42">
      <t>サンショウ</t>
    </rPh>
    <phoneticPr fontId="3"/>
  </si>
  <si>
    <t>福山市民病院_様式第13号_別添4「Extra VisitおよびExtra Effort請求根拠リスト」による。</t>
    <rPh sb="0" eb="2">
      <t>フクヤマ</t>
    </rPh>
    <rPh sb="2" eb="4">
      <t>シミン</t>
    </rPh>
    <rPh sb="4" eb="6">
      <t>ビョウイン</t>
    </rPh>
    <rPh sb="7" eb="9">
      <t>ヨウシキ</t>
    </rPh>
    <rPh sb="9" eb="10">
      <t>ダイ</t>
    </rPh>
    <rPh sb="12" eb="13">
      <t>ゴウ</t>
    </rPh>
    <rPh sb="14" eb="16">
      <t>ベッテン</t>
    </rPh>
    <phoneticPr fontId="3"/>
  </si>
  <si>
    <r>
      <t>その他</t>
    </r>
    <r>
      <rPr>
        <vertAlign val="superscript"/>
        <sz val="11"/>
        <color theme="1"/>
        <rFont val="ＭＳ Ｐゴシック"/>
        <family val="3"/>
        <charset val="128"/>
        <scheme val="minor"/>
      </rPr>
      <t>※4</t>
    </r>
    <rPh sb="2" eb="3">
      <t>タ</t>
    </rPh>
    <phoneticPr fontId="3"/>
  </si>
  <si>
    <r>
      <t>　福山市民病院_研究費用内訳書（福山市民病院_様式第13号</t>
    </r>
    <r>
      <rPr>
        <sz val="11"/>
        <color theme="1"/>
        <rFont val="ＭＳ Ｐゴシック"/>
        <family val="2"/>
        <charset val="128"/>
        <scheme val="minor"/>
      </rPr>
      <t>）において</t>
    </r>
    <r>
      <rPr>
        <sz val="11"/>
        <color theme="1"/>
        <rFont val="ＭＳ Ｐゴシック"/>
        <family val="3"/>
        <charset val="128"/>
        <scheme val="minor"/>
      </rPr>
      <t>，</t>
    </r>
    <r>
      <rPr>
        <u/>
        <sz val="11"/>
        <color theme="1"/>
        <rFont val="ＭＳ Ｐゴシック"/>
        <family val="3"/>
        <charset val="128"/>
        <scheme val="minor"/>
      </rPr>
      <t>(2)１症例あたりの研究費</t>
    </r>
    <r>
      <rPr>
        <sz val="11"/>
        <color theme="1"/>
        <rFont val="ＭＳ Ｐゴシック"/>
        <family val="3"/>
        <charset val="128"/>
        <scheme val="minor"/>
      </rPr>
      <t>の算定方法について</t>
    </r>
    <r>
      <rPr>
        <sz val="11"/>
        <color theme="1"/>
        <rFont val="ＭＳ Ｐゴシック"/>
        <family val="2"/>
        <charset val="128"/>
        <scheme val="minor"/>
      </rPr>
      <t>，依頼者との協議によって，実施実績に基づいて算定・支払を行う方法（以下，「マイルストーン」方式という。）を選択することができる。
算定方法については，以下を参照する。</t>
    </r>
    <rPh sb="1" eb="5">
      <t>フクヤマシミン</t>
    </rPh>
    <rPh sb="5" eb="7">
      <t>ビョウイン</t>
    </rPh>
    <rPh sb="8" eb="11">
      <t>ケンキュウヒ</t>
    </rPh>
    <rPh sb="11" eb="12">
      <t>ヨウ</t>
    </rPh>
    <rPh sb="12" eb="14">
      <t>ウチワケ</t>
    </rPh>
    <rPh sb="14" eb="15">
      <t>ショ</t>
    </rPh>
    <rPh sb="45" eb="48">
      <t>ケンキュウヒ</t>
    </rPh>
    <rPh sb="49" eb="51">
      <t>サンテイ</t>
    </rPh>
    <rPh sb="51" eb="53">
      <t>ホウホウ</t>
    </rPh>
    <rPh sb="70" eb="72">
      <t>ジッシ</t>
    </rPh>
    <rPh sb="72" eb="74">
      <t>ジッセキ</t>
    </rPh>
    <rPh sb="75" eb="76">
      <t>モト</t>
    </rPh>
    <rPh sb="79" eb="81">
      <t>サンテイ</t>
    </rPh>
    <rPh sb="82" eb="84">
      <t>シハライ</t>
    </rPh>
    <rPh sb="85" eb="86">
      <t>オコナ</t>
    </rPh>
    <rPh sb="87" eb="89">
      <t>ホウホウ</t>
    </rPh>
    <rPh sb="90" eb="92">
      <t>イカ</t>
    </rPh>
    <rPh sb="102" eb="104">
      <t>ホウシキ</t>
    </rPh>
    <rPh sb="110" eb="112">
      <t>センタク</t>
    </rPh>
    <rPh sb="122" eb="124">
      <t>サンテイ</t>
    </rPh>
    <rPh sb="124" eb="126">
      <t>ホウホウ</t>
    </rPh>
    <rPh sb="132" eb="134">
      <t>イカ</t>
    </rPh>
    <rPh sb="135" eb="137">
      <t>サンショウ</t>
    </rPh>
    <phoneticPr fontId="3"/>
  </si>
  <si>
    <r>
      <t xml:space="preserve">1. </t>
    </r>
    <r>
      <rPr>
        <sz val="11"/>
        <color theme="1"/>
        <rFont val="ＭＳ Ｐゴシック"/>
        <family val="2"/>
        <charset val="128"/>
        <scheme val="minor"/>
      </rPr>
      <t>研究費用内訳書（福山市民病院</t>
    </r>
    <r>
      <rPr>
        <sz val="11"/>
        <color theme="1"/>
        <rFont val="ＭＳ Ｐゴシック"/>
        <family val="3"/>
        <charset val="128"/>
        <scheme val="minor"/>
      </rPr>
      <t>_</t>
    </r>
    <r>
      <rPr>
        <sz val="11"/>
        <color theme="1"/>
        <rFont val="ＭＳ Ｐゴシック"/>
        <family val="2"/>
        <charset val="128"/>
        <scheme val="minor"/>
      </rPr>
      <t>様式第</t>
    </r>
    <r>
      <rPr>
        <sz val="11"/>
        <color theme="1"/>
        <rFont val="ＭＳ Ｐゴシック"/>
        <family val="3"/>
        <charset val="128"/>
        <scheme val="minor"/>
      </rPr>
      <t>13</t>
    </r>
    <r>
      <rPr>
        <sz val="11"/>
        <color theme="1"/>
        <rFont val="ＭＳ Ｐゴシック"/>
        <family val="2"/>
        <charset val="128"/>
        <scheme val="minor"/>
      </rPr>
      <t>号</t>
    </r>
    <r>
      <rPr>
        <sz val="11"/>
        <color theme="1"/>
        <rFont val="ＭＳ Ｐゴシック"/>
        <family val="2"/>
        <charset val="128"/>
        <scheme val="minor"/>
      </rPr>
      <t>）で算出した</t>
    </r>
    <r>
      <rPr>
        <u/>
        <sz val="11"/>
        <color theme="1"/>
        <rFont val="ＭＳ Ｐゴシック"/>
        <family val="3"/>
        <charset val="128"/>
        <scheme val="minor"/>
      </rPr>
      <t xml:space="preserve">（2）1症例あたりの研究費を算出
</t>
    </r>
    <r>
      <rPr>
        <sz val="11"/>
        <color theme="1"/>
        <rFont val="ＭＳ Ｐゴシック"/>
        <family val="3"/>
        <charset val="128"/>
        <scheme val="minor"/>
      </rPr>
      <t>2. 1.で算出した1症例あたりの研究費にVisit1単価割合（基本40％）及びLast Visit単価割合（基本10％）を乗じて，Visit1単価とLast Visit単価を算出する。（小数点以下四捨五入）
3. 1症例あたりの研究費からVisit1単価とLast Visit単価を減算する。
4.全Visit数から2を減算する。
5. 3.で算出した研究費を4.で算出したVisit数で除して，フラットレートを算出する。（小数点以下四捨五入）
6.全Ｖｉｓｉｔ数が2の場合は、以下の【◆全Visit2の場合の請求例】を参照する。</t>
    </r>
    <rPh sb="3" eb="6">
      <t>ケンキュウヒ</t>
    </rPh>
    <rPh sb="6" eb="7">
      <t>ヨウ</t>
    </rPh>
    <rPh sb="7" eb="10">
      <t>ウチワケショ</t>
    </rPh>
    <rPh sb="26" eb="28">
      <t>サンシュツ</t>
    </rPh>
    <rPh sb="44" eb="46">
      <t>サンシュツ</t>
    </rPh>
    <rPh sb="53" eb="55">
      <t>サンシュツ</t>
    </rPh>
    <rPh sb="58" eb="60">
      <t>ショウレイ</t>
    </rPh>
    <rPh sb="64" eb="67">
      <t>ケンキュウヒ</t>
    </rPh>
    <rPh sb="74" eb="76">
      <t>タンカ</t>
    </rPh>
    <rPh sb="76" eb="78">
      <t>ワリアイ</t>
    </rPh>
    <rPh sb="79" eb="81">
      <t>キホン</t>
    </rPh>
    <rPh sb="85" eb="86">
      <t>オヨ</t>
    </rPh>
    <rPh sb="97" eb="99">
      <t>タンカ</t>
    </rPh>
    <rPh sb="99" eb="101">
      <t>ワリアイ</t>
    </rPh>
    <rPh sb="102" eb="104">
      <t>キホン</t>
    </rPh>
    <rPh sb="109" eb="110">
      <t>ジョウ</t>
    </rPh>
    <rPh sb="119" eb="121">
      <t>タンカ</t>
    </rPh>
    <rPh sb="132" eb="134">
      <t>タンカ</t>
    </rPh>
    <rPh sb="135" eb="137">
      <t>サンシュツ</t>
    </rPh>
    <rPh sb="141" eb="144">
      <t>ショウスウテン</t>
    </rPh>
    <rPh sb="144" eb="146">
      <t>イカ</t>
    </rPh>
    <rPh sb="146" eb="150">
      <t>シシャゴニュウ</t>
    </rPh>
    <rPh sb="156" eb="158">
      <t>ショウレイ</t>
    </rPh>
    <rPh sb="162" eb="165">
      <t>ケンキュウヒ</t>
    </rPh>
    <rPh sb="173" eb="175">
      <t>タンカ</t>
    </rPh>
    <rPh sb="186" eb="188">
      <t>タンカ</t>
    </rPh>
    <rPh sb="197" eb="198">
      <t>ゼン</t>
    </rPh>
    <rPh sb="203" eb="204">
      <t>スウ</t>
    </rPh>
    <rPh sb="220" eb="221">
      <t>サン</t>
    </rPh>
    <rPh sb="221" eb="222">
      <t>シュツ</t>
    </rPh>
    <rPh sb="224" eb="227">
      <t>ケンキュウヒ</t>
    </rPh>
    <rPh sb="231" eb="233">
      <t>サンシュツ</t>
    </rPh>
    <rPh sb="240" eb="241">
      <t>スウ</t>
    </rPh>
    <rPh sb="242" eb="243">
      <t>ジョ</t>
    </rPh>
    <rPh sb="254" eb="256">
      <t>サンシュツ</t>
    </rPh>
    <rPh sb="273" eb="274">
      <t>ゼン</t>
    </rPh>
    <rPh sb="279" eb="280">
      <t>スウ</t>
    </rPh>
    <rPh sb="283" eb="285">
      <t>バアイ</t>
    </rPh>
    <rPh sb="287" eb="289">
      <t>イカ</t>
    </rPh>
    <rPh sb="308" eb="310">
      <t>サンショウ</t>
    </rPh>
    <phoneticPr fontId="3"/>
  </si>
  <si>
    <t>請求対象期間</t>
    <rPh sb="0" eb="2">
      <t>セイキュウ</t>
    </rPh>
    <rPh sb="2" eb="4">
      <t>タイショウ</t>
    </rPh>
    <rPh sb="4" eb="6">
      <t>キカン</t>
    </rPh>
    <phoneticPr fontId="3"/>
  </si>
  <si>
    <t>治験課題名</t>
    <phoneticPr fontId="3"/>
  </si>
  <si>
    <t>依頼者</t>
    <phoneticPr fontId="3"/>
  </si>
  <si>
    <r>
      <t>請求先：</t>
    </r>
    <r>
      <rPr>
        <sz val="11"/>
        <color theme="0" tint="-0.249977111117893"/>
        <rFont val="ＭＳ Ｐゴシック"/>
        <family val="3"/>
        <charset val="128"/>
        <scheme val="minor"/>
      </rPr>
      <t/>
    </r>
    <rPh sb="0" eb="2">
      <t>セイキュウ</t>
    </rPh>
    <rPh sb="2" eb="3">
      <t>サキ</t>
    </rPh>
    <phoneticPr fontId="3"/>
  </si>
  <si>
    <t>連絡先：</t>
    <rPh sb="0" eb="3">
      <t>レンラクサキ</t>
    </rPh>
    <phoneticPr fontId="3"/>
  </si>
  <si>
    <t>⑥CRC経費（継続）</t>
    <rPh sb="4" eb="6">
      <t>ケイヒ</t>
    </rPh>
    <rPh sb="7" eb="9">
      <t>ケイゾク</t>
    </rPh>
    <phoneticPr fontId="3"/>
  </si>
  <si>
    <t xml:space="preserve">                                内　　　　　　訳</t>
    <rPh sb="32" eb="33">
      <t>ナイ</t>
    </rPh>
    <rPh sb="39" eb="40">
      <t>ヤク</t>
    </rPh>
    <phoneticPr fontId="3"/>
  </si>
  <si>
    <t>　単価</t>
  </si>
  <si>
    <t>回数</t>
  </si>
  <si>
    <t>別途請求</t>
    <rPh sb="0" eb="2">
      <t>ベット</t>
    </rPh>
    <rPh sb="2" eb="4">
      <t>セイキュウ</t>
    </rPh>
    <phoneticPr fontId="3"/>
  </si>
  <si>
    <t>Ｃ. 迅速審査経費（1回につき）</t>
    <rPh sb="3" eb="5">
      <t>ジンソク</t>
    </rPh>
    <rPh sb="5" eb="7">
      <t>シンサ</t>
    </rPh>
    <rPh sb="7" eb="9">
      <t>ケイヒ</t>
    </rPh>
    <phoneticPr fontId="3"/>
  </si>
  <si>
    <t>Ｅ. 監査，実地調査を含む（1回につき）</t>
    <rPh sb="3" eb="5">
      <t>カンサ</t>
    </rPh>
    <rPh sb="6" eb="8">
      <t>ジッチ</t>
    </rPh>
    <rPh sb="8" eb="10">
      <t>チョウサ</t>
    </rPh>
    <rPh sb="11" eb="12">
      <t>フク</t>
    </rPh>
    <phoneticPr fontId="3"/>
  </si>
  <si>
    <r>
      <t>Ｆ. Extra Visit</t>
    </r>
    <r>
      <rPr>
        <vertAlign val="superscript"/>
        <sz val="11"/>
        <rFont val="ＭＳ ゴシック"/>
        <family val="3"/>
        <charset val="128"/>
      </rPr>
      <t>※3</t>
    </r>
    <r>
      <rPr>
        <sz val="11"/>
        <rFont val="ＭＳ ゴシック"/>
        <family val="3"/>
        <charset val="128"/>
      </rPr>
      <t>：規定外来院対応業務費</t>
    </r>
    <rPh sb="17" eb="19">
      <t>キテイ</t>
    </rPh>
    <rPh sb="19" eb="20">
      <t>ガイ</t>
    </rPh>
    <rPh sb="20" eb="22">
      <t>ライイン</t>
    </rPh>
    <rPh sb="22" eb="24">
      <t>タイオウ</t>
    </rPh>
    <rPh sb="24" eb="26">
      <t>ギョウム</t>
    </rPh>
    <rPh sb="26" eb="27">
      <t>ヒ</t>
    </rPh>
    <phoneticPr fontId="3"/>
  </si>
  <si>
    <t xml:space="preserve">   Ｆ-1. SAE(1被験者の1レポートにつき1回（追加報告を含む））</t>
    <rPh sb="13" eb="16">
      <t>ヒケンシャ</t>
    </rPh>
    <rPh sb="26" eb="27">
      <t>カイ</t>
    </rPh>
    <rPh sb="28" eb="30">
      <t>ツイカ</t>
    </rPh>
    <rPh sb="30" eb="32">
      <t>ホウコク</t>
    </rPh>
    <rPh sb="33" eb="34">
      <t>フク</t>
    </rPh>
    <phoneticPr fontId="3"/>
  </si>
  <si>
    <r>
      <t>Ｉ. その他</t>
    </r>
    <r>
      <rPr>
        <vertAlign val="superscript"/>
        <sz val="11"/>
        <rFont val="ＭＳ ゴシック"/>
        <family val="3"/>
        <charset val="128"/>
      </rPr>
      <t>※4</t>
    </r>
    <rPh sb="5" eb="6">
      <t>タ</t>
    </rPh>
    <phoneticPr fontId="3"/>
  </si>
  <si>
    <t>※1</t>
    <phoneticPr fontId="3"/>
  </si>
  <si>
    <t>※3</t>
    <phoneticPr fontId="3"/>
  </si>
  <si>
    <t>請 求 内 訳 書 　</t>
    <rPh sb="0" eb="1">
      <t>ショウ</t>
    </rPh>
    <rPh sb="2" eb="3">
      <t>モトム</t>
    </rPh>
    <rPh sb="4" eb="5">
      <t>ナイ</t>
    </rPh>
    <rPh sb="6" eb="7">
      <t>ワケ</t>
    </rPh>
    <rPh sb="8" eb="9">
      <t>ショ</t>
    </rPh>
    <phoneticPr fontId="3"/>
  </si>
  <si>
    <t>1症例あたり，ポイント数×6,000円
ポイント数の算出は福山市民病院_様式第2，3，4号の通り</t>
    <rPh sb="1" eb="3">
      <t>ショウレイ</t>
    </rPh>
    <rPh sb="11" eb="12">
      <t>スウ</t>
    </rPh>
    <rPh sb="18" eb="19">
      <t>エン</t>
    </rPh>
    <rPh sb="24" eb="25">
      <t>スウ</t>
    </rPh>
    <rPh sb="26" eb="28">
      <t>サンシュツ</t>
    </rPh>
    <rPh sb="29" eb="33">
      <t>フクヤマシミン</t>
    </rPh>
    <rPh sb="33" eb="35">
      <t>ビョウイン</t>
    </rPh>
    <rPh sb="36" eb="38">
      <t>ヨウシキ</t>
    </rPh>
    <rPh sb="38" eb="39">
      <t>ダイ</t>
    </rPh>
    <rPh sb="44" eb="45">
      <t>ゴウ</t>
    </rPh>
    <rPh sb="46" eb="47">
      <t>トオ</t>
    </rPh>
    <phoneticPr fontId="3"/>
  </si>
  <si>
    <t>1症例あたり，ポイント数×1,000円
ポイント数の算出は福山市民病院_様式第5，6号の通り</t>
    <rPh sb="1" eb="3">
      <t>ショウレイ</t>
    </rPh>
    <rPh sb="11" eb="12">
      <t>スウ</t>
    </rPh>
    <rPh sb="14" eb="19">
      <t>０００エン</t>
    </rPh>
    <rPh sb="24" eb="25">
      <t>スウ</t>
    </rPh>
    <rPh sb="26" eb="28">
      <t>サンシュツ</t>
    </rPh>
    <rPh sb="29" eb="33">
      <t>フクヤマシミン</t>
    </rPh>
    <rPh sb="33" eb="35">
      <t>ビョウイン</t>
    </rPh>
    <rPh sb="36" eb="38">
      <t>ヨウシキ</t>
    </rPh>
    <rPh sb="38" eb="39">
      <t>ダイ</t>
    </rPh>
    <rPh sb="42" eb="43">
      <t>ゴウ</t>
    </rPh>
    <rPh sb="44" eb="45">
      <t>トオ</t>
    </rPh>
    <phoneticPr fontId="3"/>
  </si>
  <si>
    <t>契約締結時</t>
    <rPh sb="0" eb="2">
      <t>ケイヤク</t>
    </rPh>
    <rPh sb="2" eb="4">
      <t>テイケツ</t>
    </rPh>
    <rPh sb="4" eb="5">
      <t>ジ</t>
    </rPh>
    <phoneticPr fontId="3"/>
  </si>
  <si>
    <t>今回請求する症例数</t>
    <rPh sb="0" eb="2">
      <t>コンカイ</t>
    </rPh>
    <rPh sb="2" eb="4">
      <t>セイキュウ</t>
    </rPh>
    <rPh sb="6" eb="8">
      <t>ショウレイ</t>
    </rPh>
    <rPh sb="8" eb="9">
      <t>スウ</t>
    </rPh>
    <phoneticPr fontId="3"/>
  </si>
  <si>
    <t>西暦　　　　年　　月　　日</t>
    <rPh sb="0" eb="2">
      <t>セイレキ</t>
    </rPh>
    <rPh sb="6" eb="7">
      <t>ネン</t>
    </rPh>
    <rPh sb="9" eb="10">
      <t>ツキ</t>
    </rPh>
    <rPh sb="12" eb="13">
      <t>ヒ</t>
    </rPh>
    <phoneticPr fontId="3"/>
  </si>
  <si>
    <t>計</t>
    <rPh sb="0" eb="1">
      <t>ケイ</t>
    </rPh>
    <phoneticPr fontId="3"/>
  </si>
  <si>
    <t>観察期脱落経費は観察期脱落後に請求</t>
    <rPh sb="8" eb="10">
      <t>カンサツ</t>
    </rPh>
    <rPh sb="10" eb="11">
      <t>キ</t>
    </rPh>
    <rPh sb="11" eb="13">
      <t>ダツラク</t>
    </rPh>
    <rPh sb="13" eb="14">
      <t>ゴ</t>
    </rPh>
    <rPh sb="15" eb="17">
      <t>セイキュウ</t>
    </rPh>
    <phoneticPr fontId="3"/>
  </si>
  <si>
    <t>CRC経費（継続）は症例登録後に請求</t>
    <rPh sb="3" eb="5">
      <t>ケイヒ</t>
    </rPh>
    <rPh sb="6" eb="8">
      <t>ケイゾク</t>
    </rPh>
    <rPh sb="14" eb="15">
      <t>ゴ</t>
    </rPh>
    <phoneticPr fontId="3"/>
  </si>
  <si>
    <t>金額</t>
    <phoneticPr fontId="3"/>
  </si>
  <si>
    <r>
      <rPr>
        <sz val="12"/>
        <color theme="1"/>
        <rFont val="ＭＳ Ｐゴシック"/>
        <family val="3"/>
        <charset val="128"/>
        <scheme val="minor"/>
      </rPr>
      <t>⑥ ＣＲＣ経費（継続）</t>
    </r>
    <r>
      <rPr>
        <sz val="11"/>
        <color theme="1"/>
        <rFont val="ＭＳ Ｐゴシック"/>
        <family val="2"/>
        <charset val="128"/>
        <scheme val="minor"/>
      </rPr>
      <t xml:space="preserve">
　　 （1症例あたり）</t>
    </r>
    <phoneticPr fontId="3"/>
  </si>
  <si>
    <t>⑸ 請求月毎の実績により
　　請求する研究費</t>
    <phoneticPr fontId="3"/>
  </si>
  <si>
    <r>
      <t>Ｄ. 直接閲覧</t>
    </r>
    <r>
      <rPr>
        <sz val="9"/>
        <color theme="1"/>
        <rFont val="ＭＳ ゴシック"/>
        <family val="3"/>
        <charset val="128"/>
      </rPr>
      <t xml:space="preserve"> (リモートモニタリングを含む)(ＳＤＶ)の対応費用（1日につき）</t>
    </r>
    <rPh sb="35" eb="36">
      <t>ニチ</t>
    </rPh>
    <phoneticPr fontId="3"/>
  </si>
  <si>
    <t>円／1回，1名</t>
    <rPh sb="0" eb="1">
      <t>エン</t>
    </rPh>
    <rPh sb="3" eb="4">
      <t>カイ</t>
    </rPh>
    <rPh sb="6" eb="7">
      <t>メイ</t>
    </rPh>
    <phoneticPr fontId="3"/>
  </si>
  <si>
    <t>⑦</t>
    <phoneticPr fontId="3"/>
  </si>
  <si>
    <t>　合　計</t>
    <rPh sb="1" eb="2">
      <t>ゴウ</t>
    </rPh>
    <rPh sb="3" eb="4">
      <t>ケイ</t>
    </rPh>
    <phoneticPr fontId="3"/>
  </si>
  <si>
    <t>円／初回</t>
    <rPh sb="0" eb="1">
      <t>エン</t>
    </rPh>
    <rPh sb="2" eb="3">
      <t>ショ</t>
    </rPh>
    <rPh sb="3" eb="4">
      <t>カイ</t>
    </rPh>
    <phoneticPr fontId="3"/>
  </si>
  <si>
    <t>症例登録後</t>
    <rPh sb="0" eb="2">
      <t>ショウレイ</t>
    </rPh>
    <rPh sb="2" eb="4">
      <t>トウロク</t>
    </rPh>
    <rPh sb="4" eb="5">
      <t>ゴ</t>
    </rPh>
    <phoneticPr fontId="3"/>
  </si>
  <si>
    <t>Ａ. 患者負担軽減費　　</t>
    <rPh sb="3" eb="5">
      <t>カンジャ</t>
    </rPh>
    <rPh sb="5" eb="7">
      <t>フタン</t>
    </rPh>
    <rPh sb="7" eb="9">
      <t>ケイゲン</t>
    </rPh>
    <rPh sb="9" eb="10">
      <t>ヒ</t>
    </rPh>
    <phoneticPr fontId="3"/>
  </si>
  <si>
    <t>初期経費</t>
    <rPh sb="0" eb="2">
      <t>ショキ</t>
    </rPh>
    <rPh sb="2" eb="4">
      <t>ケイヒ</t>
    </rPh>
    <phoneticPr fontId="3"/>
  </si>
  <si>
    <t>⑴ 初期経費</t>
    <rPh sb="2" eb="4">
      <t>ショキ</t>
    </rPh>
    <rPh sb="4" eb="6">
      <t>ケイヒ</t>
    </rPh>
    <phoneticPr fontId="3"/>
  </si>
  <si>
    <r>
      <t>①治験研究経費</t>
    </r>
    <r>
      <rPr>
        <vertAlign val="superscript"/>
        <sz val="12"/>
        <color theme="1"/>
        <rFont val="ＭＳ Ｐゴシック"/>
        <family val="3"/>
        <charset val="128"/>
        <scheme val="minor"/>
      </rPr>
      <t>※2</t>
    </r>
    <rPh sb="1" eb="3">
      <t>チケン</t>
    </rPh>
    <rPh sb="3" eb="5">
      <t>ケンキュウ</t>
    </rPh>
    <rPh sb="5" eb="7">
      <t>ケイヒ</t>
    </rPh>
    <phoneticPr fontId="3"/>
  </si>
  <si>
    <t>　　　　　年　　月　　－　　　年　　月</t>
    <rPh sb="5" eb="6">
      <t>ネン</t>
    </rPh>
    <rPh sb="8" eb="9">
      <t>ガツ</t>
    </rPh>
    <rPh sb="15" eb="16">
      <t>ネン</t>
    </rPh>
    <rPh sb="18" eb="19">
      <t>ガツ</t>
    </rPh>
    <phoneticPr fontId="3"/>
  </si>
  <si>
    <t>Ａ. 患者負担軽減費</t>
    <rPh sb="3" eb="5">
      <t>カンジャ</t>
    </rPh>
    <rPh sb="5" eb="7">
      <t>フタン</t>
    </rPh>
    <rPh sb="7" eb="9">
      <t>ケイゲン</t>
    </rPh>
    <rPh sb="9" eb="10">
      <t>ヒ</t>
    </rPh>
    <phoneticPr fontId="3"/>
  </si>
  <si>
    <t>消費税率</t>
    <rPh sb="0" eb="3">
      <t>ショウヒゼイ</t>
    </rPh>
    <rPh sb="3" eb="4">
      <t>リツ</t>
    </rPh>
    <phoneticPr fontId="3"/>
  </si>
  <si>
    <r>
      <t>症例登録後に請求する研究費</t>
    </r>
    <r>
      <rPr>
        <vertAlign val="superscript"/>
        <sz val="11"/>
        <color rgb="FFFF0000"/>
        <rFont val="ＭＳ Ｐゴシック"/>
        <family val="3"/>
        <charset val="128"/>
        <scheme val="minor"/>
      </rPr>
      <t/>
    </r>
    <rPh sb="4" eb="5">
      <t>ゴ</t>
    </rPh>
    <phoneticPr fontId="3"/>
  </si>
  <si>
    <r>
      <t>Ｆ. Extra Visi</t>
    </r>
    <r>
      <rPr>
        <sz val="11"/>
        <rFont val="ＭＳ ゴシック"/>
        <family val="3"/>
        <charset val="128"/>
      </rPr>
      <t>t</t>
    </r>
    <r>
      <rPr>
        <vertAlign val="superscript"/>
        <sz val="11"/>
        <rFont val="ＭＳ ゴシック"/>
        <family val="3"/>
        <charset val="128"/>
      </rPr>
      <t>※3</t>
    </r>
    <r>
      <rPr>
        <sz val="11"/>
        <color theme="1"/>
        <rFont val="ＭＳ ゴシック"/>
        <family val="3"/>
        <charset val="128"/>
      </rPr>
      <t>：規定外来院対応業務費</t>
    </r>
    <rPh sb="17" eb="19">
      <t>キテイ</t>
    </rPh>
    <rPh sb="19" eb="20">
      <t>ガイ</t>
    </rPh>
    <rPh sb="20" eb="22">
      <t>ライイン</t>
    </rPh>
    <rPh sb="22" eb="24">
      <t>タイオウ</t>
    </rPh>
    <rPh sb="24" eb="26">
      <t>ギョウム</t>
    </rPh>
    <rPh sb="26" eb="27">
      <t>ヒ</t>
    </rPh>
    <phoneticPr fontId="3"/>
  </si>
  <si>
    <t>患者負担軽減費</t>
    <rPh sb="0" eb="2">
      <t>カンジャ</t>
    </rPh>
    <rPh sb="2" eb="4">
      <t>フタン</t>
    </rPh>
    <rPh sb="4" eb="6">
      <t>ケイゲン</t>
    </rPh>
    <rPh sb="6" eb="7">
      <t>ヒ</t>
    </rPh>
    <phoneticPr fontId="3"/>
  </si>
  <si>
    <t>Ｂ. 治験審査委員会開催経費(初回審査費）</t>
    <rPh sb="3" eb="5">
      <t>チケン</t>
    </rPh>
    <rPh sb="5" eb="7">
      <t>シンサ</t>
    </rPh>
    <rPh sb="7" eb="10">
      <t>イインカイ</t>
    </rPh>
    <rPh sb="10" eb="12">
      <t>カイサイ</t>
    </rPh>
    <rPh sb="12" eb="14">
      <t>ケイヒ</t>
    </rPh>
    <rPh sb="17" eb="19">
      <t>シンサ</t>
    </rPh>
    <rPh sb="19" eb="20">
      <t>ヒ</t>
    </rPh>
    <phoneticPr fontId="3"/>
  </si>
  <si>
    <t>⑦観察期脱落経費
 50,000円／1症例あたり</t>
    <rPh sb="1" eb="3">
      <t>カンサツ</t>
    </rPh>
    <rPh sb="3" eb="4">
      <t>キ</t>
    </rPh>
    <rPh sb="4" eb="6">
      <t>ダツラク</t>
    </rPh>
    <rPh sb="6" eb="8">
      <t>ケイヒ</t>
    </rPh>
    <rPh sb="16" eb="17">
      <t>エン</t>
    </rPh>
    <phoneticPr fontId="3"/>
  </si>
  <si>
    <r>
      <rPr>
        <sz val="12"/>
        <rFont val="ＭＳ Ｐゴシック"/>
        <family val="3"/>
        <charset val="128"/>
        <scheme val="minor"/>
      </rPr>
      <t>契約締結時に請求する研究費</t>
    </r>
    <r>
      <rPr>
        <sz val="11"/>
        <rFont val="ＭＳ Ｐゴシック"/>
        <family val="3"/>
        <charset val="128"/>
        <scheme val="minor"/>
      </rPr>
      <t xml:space="preserve">
</t>
    </r>
    <r>
      <rPr>
        <sz val="9"/>
        <rFont val="ＭＳ Ｐゴシック"/>
        <family val="3"/>
        <charset val="128"/>
        <scheme val="minor"/>
      </rPr>
      <t>②治験薬管理経費，③治験事務管理費，④管理費，⑤CRC経費（初期経費）の計</t>
    </r>
    <rPh sb="15" eb="18">
      <t>チケンヤク</t>
    </rPh>
    <rPh sb="18" eb="20">
      <t>カンリ</t>
    </rPh>
    <rPh sb="20" eb="22">
      <t>ケイヒ</t>
    </rPh>
    <rPh sb="24" eb="26">
      <t>チケン</t>
    </rPh>
    <rPh sb="26" eb="28">
      <t>ジム</t>
    </rPh>
    <rPh sb="28" eb="30">
      <t>カンリ</t>
    </rPh>
    <rPh sb="30" eb="31">
      <t>ヒ</t>
    </rPh>
    <rPh sb="33" eb="36">
      <t>カンリヒ</t>
    </rPh>
    <rPh sb="50" eb="51">
      <t>ケイ</t>
    </rPh>
    <phoneticPr fontId="3"/>
  </si>
  <si>
    <r>
      <t>下記の内訳B～Ｉ の</t>
    </r>
    <r>
      <rPr>
        <sz val="11"/>
        <rFont val="ＭＳ Ｐゴシック"/>
        <family val="3"/>
        <charset val="128"/>
        <scheme val="minor"/>
      </rPr>
      <t>計</t>
    </r>
    <phoneticPr fontId="3"/>
  </si>
  <si>
    <t>Ｂ. 治験審査委員会開催経費(初回審査費）</t>
    <rPh sb="3" eb="5">
      <t>チケン</t>
    </rPh>
    <rPh sb="5" eb="7">
      <t>シンサ</t>
    </rPh>
    <rPh sb="7" eb="10">
      <t>イインカイ</t>
    </rPh>
    <rPh sb="10" eb="12">
      <t>カイサイ</t>
    </rPh>
    <rPh sb="12" eb="14">
      <t>ケイヒ</t>
    </rPh>
    <rPh sb="15" eb="17">
      <t>ショカイ</t>
    </rPh>
    <rPh sb="17" eb="19">
      <t>シンサ</t>
    </rPh>
    <rPh sb="19" eb="20">
      <t>ヒ</t>
    </rPh>
    <phoneticPr fontId="3"/>
  </si>
  <si>
    <t>　　治験審査委員会開催経費(継続審査費）</t>
    <phoneticPr fontId="3"/>
  </si>
  <si>
    <r>
      <t>消費税</t>
    </r>
    <r>
      <rPr>
        <vertAlign val="superscript"/>
        <sz val="14"/>
        <rFont val="ＭＳ Ｐゴシック"/>
        <family val="3"/>
        <charset val="128"/>
        <scheme val="minor"/>
      </rPr>
      <t>※1</t>
    </r>
    <r>
      <rPr>
        <sz val="14"/>
        <rFont val="ＭＳ Ｐゴシック"/>
        <family val="3"/>
        <charset val="128"/>
        <scheme val="minor"/>
      </rPr>
      <t>　</t>
    </r>
    <rPh sb="0" eb="3">
      <t>ショウヒゼイ</t>
    </rPh>
    <phoneticPr fontId="3"/>
  </si>
  <si>
    <t>請求時期が【契約締結時】以外については，基本的に請求対象期間に発生したものを対象として算定する。</t>
    <rPh sb="0" eb="2">
      <t>セイキュウ</t>
    </rPh>
    <rPh sb="2" eb="4">
      <t>ジキ</t>
    </rPh>
    <rPh sb="6" eb="8">
      <t>ケイヤク</t>
    </rPh>
    <rPh sb="8" eb="10">
      <t>テイケツ</t>
    </rPh>
    <rPh sb="10" eb="11">
      <t>ジ</t>
    </rPh>
    <rPh sb="12" eb="14">
      <t>イガイ</t>
    </rPh>
    <rPh sb="20" eb="23">
      <t>キホンテキ</t>
    </rPh>
    <rPh sb="24" eb="26">
      <t>セイキュウ</t>
    </rPh>
    <rPh sb="26" eb="28">
      <t>タイショウ</t>
    </rPh>
    <rPh sb="28" eb="30">
      <t>キカン</t>
    </rPh>
    <rPh sb="31" eb="33">
      <t>ハッセイ</t>
    </rPh>
    <rPh sb="38" eb="40">
      <t>タイショウ</t>
    </rPh>
    <rPh sb="43" eb="45">
      <t>サンテイ</t>
    </rPh>
    <phoneticPr fontId="3"/>
  </si>
  <si>
    <r>
      <t>①～⑥の</t>
    </r>
    <r>
      <rPr>
        <sz val="11"/>
        <rFont val="ＭＳ Ｐゴシック"/>
        <family val="3"/>
        <charset val="128"/>
        <scheme val="minor"/>
      </rPr>
      <t>計</t>
    </r>
    <rPh sb="4" eb="5">
      <t>ケイ</t>
    </rPh>
    <phoneticPr fontId="3"/>
  </si>
  <si>
    <r>
      <t>消費税率</t>
    </r>
    <r>
      <rPr>
        <vertAlign val="superscript"/>
        <sz val="9"/>
        <rFont val="ＭＳ Ｐゴシック"/>
        <family val="3"/>
        <charset val="128"/>
        <scheme val="minor"/>
      </rPr>
      <t>※1</t>
    </r>
    <rPh sb="0" eb="3">
      <t>ショウヒゼイ</t>
    </rPh>
    <rPh sb="3" eb="4">
      <t>リツ</t>
    </rPh>
    <phoneticPr fontId="3"/>
  </si>
  <si>
    <r>
      <t xml:space="preserve">契約締結時に請求する研究費
</t>
    </r>
    <r>
      <rPr>
        <sz val="9"/>
        <rFont val="ＭＳ Ｐゴシック"/>
        <family val="3"/>
        <charset val="128"/>
        <scheme val="minor"/>
      </rPr>
      <t>②治験薬管理経費，③事務費，④管理費，⑤CRC経費（初期経費）の計</t>
    </r>
    <r>
      <rPr>
        <sz val="11"/>
        <rFont val="ＭＳ Ｐゴシック"/>
        <family val="2"/>
        <charset val="128"/>
        <scheme val="minor"/>
      </rPr>
      <t/>
    </r>
    <rPh sb="0" eb="2">
      <t>ケイヤク</t>
    </rPh>
    <rPh sb="2" eb="4">
      <t>テイケツ</t>
    </rPh>
    <rPh sb="4" eb="5">
      <t>ジ</t>
    </rPh>
    <rPh sb="6" eb="8">
      <t>セイキュウ</t>
    </rPh>
    <rPh sb="10" eb="13">
      <t>ケンキュウヒ</t>
    </rPh>
    <rPh sb="15" eb="18">
      <t>チケンヤク</t>
    </rPh>
    <rPh sb="18" eb="20">
      <t>カンリ</t>
    </rPh>
    <rPh sb="20" eb="22">
      <t>ケイヒ</t>
    </rPh>
    <rPh sb="24" eb="27">
      <t>ジムヒ</t>
    </rPh>
    <rPh sb="29" eb="32">
      <t>カンリヒ</t>
    </rPh>
    <rPh sb="37" eb="39">
      <t>ケイヒ</t>
    </rPh>
    <rPh sb="40" eb="42">
      <t>ショキ</t>
    </rPh>
    <rPh sb="42" eb="44">
      <t>ケイヒ</t>
    </rPh>
    <rPh sb="46" eb="47">
      <t>ケイ</t>
    </rPh>
    <phoneticPr fontId="3"/>
  </si>
  <si>
    <r>
      <t>① 治験研究経費</t>
    </r>
    <r>
      <rPr>
        <vertAlign val="superscript"/>
        <sz val="12"/>
        <rFont val="ＭＳ Ｐゴシック"/>
        <family val="3"/>
        <charset val="128"/>
        <scheme val="minor"/>
      </rPr>
      <t>※2</t>
    </r>
    <r>
      <rPr>
        <sz val="12"/>
        <color theme="1"/>
        <rFont val="ＭＳ Ｐゴシック"/>
        <family val="3"/>
        <charset val="128"/>
        <scheme val="minor"/>
      </rPr>
      <t xml:space="preserve">
　　（1症例あたり）</t>
    </r>
    <phoneticPr fontId="3"/>
  </si>
  <si>
    <r>
      <rPr>
        <sz val="12"/>
        <rFont val="ＭＳ Ｐゴシック"/>
        <family val="3"/>
        <charset val="128"/>
        <scheme val="minor"/>
      </rPr>
      <t>⑦ 観察期脱落経費</t>
    </r>
    <r>
      <rPr>
        <sz val="11"/>
        <rFont val="ＭＳ Ｐゴシック"/>
        <family val="3"/>
        <charset val="128"/>
        <scheme val="minor"/>
      </rPr>
      <t xml:space="preserve">
　　（ 50,000円／　1症例あたり）</t>
    </r>
    <rPh sb="2" eb="4">
      <t>カンサツ</t>
    </rPh>
    <rPh sb="4" eb="5">
      <t>キ</t>
    </rPh>
    <rPh sb="5" eb="7">
      <t>ダツラク</t>
    </rPh>
    <rPh sb="7" eb="9">
      <t>ケイヒ</t>
    </rPh>
    <rPh sb="20" eb="21">
      <t>エン</t>
    </rPh>
    <phoneticPr fontId="3"/>
  </si>
  <si>
    <t>　　治験審査委員会開催経費(継続審査費）</t>
    <phoneticPr fontId="3"/>
  </si>
  <si>
    <r>
      <t>請求月毎の実績により請求する研究費</t>
    </r>
    <r>
      <rPr>
        <vertAlign val="superscript"/>
        <sz val="12"/>
        <rFont val="ＭＳ Ｐゴシック"/>
        <family val="3"/>
        <charset val="128"/>
        <scheme val="minor"/>
      </rPr>
      <t>※1</t>
    </r>
    <rPh sb="0" eb="2">
      <t>セイキュウ</t>
    </rPh>
    <rPh sb="2" eb="4">
      <t>ツキゴト</t>
    </rPh>
    <rPh sb="5" eb="7">
      <t>ジッセキ</t>
    </rPh>
    <rPh sb="10" eb="12">
      <t>セイキュウ</t>
    </rPh>
    <rPh sb="14" eb="17">
      <t>ケンキュウヒ</t>
    </rPh>
    <phoneticPr fontId="3"/>
  </si>
  <si>
    <r>
      <t>円／</t>
    </r>
    <r>
      <rPr>
        <sz val="12"/>
        <rFont val="ＭＳ Ｐゴシック"/>
        <family val="3"/>
        <charset val="128"/>
        <scheme val="minor"/>
      </rPr>
      <t>日</t>
    </r>
    <rPh sb="0" eb="1">
      <t>エン</t>
    </rPh>
    <rPh sb="2" eb="3">
      <t>ニチ</t>
    </rPh>
    <phoneticPr fontId="3"/>
  </si>
  <si>
    <r>
      <t>Ｄ. 直接閲覧(リモートモニタリングを含む)（ＳＤＶ）の対応費用（</t>
    </r>
    <r>
      <rPr>
        <sz val="11"/>
        <rFont val="ＭＳ ゴシック"/>
        <family val="3"/>
        <charset val="128"/>
      </rPr>
      <t>1日</t>
    </r>
    <r>
      <rPr>
        <sz val="11"/>
        <color theme="1"/>
        <rFont val="ＭＳ ゴシック"/>
        <family val="3"/>
        <charset val="128"/>
      </rPr>
      <t>につき）</t>
    </r>
    <rPh sb="19" eb="20">
      <t>フク</t>
    </rPh>
    <rPh sb="34" eb="35">
      <t>ニチ</t>
    </rPh>
    <phoneticPr fontId="3"/>
  </si>
  <si>
    <r>
      <t>Ｇ. Extra Effor</t>
    </r>
    <r>
      <rPr>
        <vertAlign val="superscript"/>
        <sz val="11"/>
        <rFont val="ＭＳ ゴシック"/>
        <family val="3"/>
        <charset val="128"/>
      </rPr>
      <t>※3</t>
    </r>
    <r>
      <rPr>
        <sz val="11"/>
        <color theme="1"/>
        <rFont val="ＭＳ ゴシック"/>
        <family val="3"/>
        <charset val="128"/>
      </rPr>
      <t>：発生事象による来院は生じないが施設の負担となる業務にかかる経費</t>
    </r>
    <rPh sb="17" eb="19">
      <t>ハッセイ</t>
    </rPh>
    <rPh sb="19" eb="21">
      <t>ジショウ</t>
    </rPh>
    <rPh sb="24" eb="26">
      <t>ライイン</t>
    </rPh>
    <rPh sb="27" eb="28">
      <t>ショウ</t>
    </rPh>
    <rPh sb="32" eb="34">
      <t>シセツ</t>
    </rPh>
    <rPh sb="35" eb="37">
      <t>フタン</t>
    </rPh>
    <rPh sb="40" eb="42">
      <t>ギョウム</t>
    </rPh>
    <rPh sb="46" eb="48">
      <t>ケイヒ</t>
    </rPh>
    <phoneticPr fontId="3"/>
  </si>
  <si>
    <r>
      <t>治験研究経費</t>
    </r>
    <r>
      <rPr>
        <vertAlign val="superscript"/>
        <sz val="11"/>
        <rFont val="ＭＳ Ｐゴシック"/>
        <family val="3"/>
        <charset val="128"/>
        <scheme val="minor"/>
      </rPr>
      <t>※2</t>
    </r>
    <rPh sb="0" eb="2">
      <t>チケン</t>
    </rPh>
    <rPh sb="2" eb="4">
      <t>ケンキュウ</t>
    </rPh>
    <rPh sb="4" eb="6">
      <t>ケイヒ</t>
    </rPh>
    <phoneticPr fontId="3"/>
  </si>
  <si>
    <r>
      <t>症例登録</t>
    </r>
    <r>
      <rPr>
        <sz val="11"/>
        <rFont val="ＭＳ Ｐゴシック"/>
        <family val="3"/>
        <charset val="128"/>
        <scheme val="minor"/>
      </rPr>
      <t>後</t>
    </r>
    <rPh sb="0" eb="2">
      <t>ショウレイ</t>
    </rPh>
    <rPh sb="2" eb="4">
      <t>トウロク</t>
    </rPh>
    <rPh sb="4" eb="5">
      <t>ゴ</t>
    </rPh>
    <phoneticPr fontId="3"/>
  </si>
  <si>
    <r>
      <t>契約</t>
    </r>
    <r>
      <rPr>
        <sz val="11"/>
        <rFont val="ＭＳ Ｐゴシック"/>
        <family val="3"/>
        <charset val="128"/>
        <scheme val="minor"/>
      </rPr>
      <t>締結</t>
    </r>
    <r>
      <rPr>
        <sz val="11"/>
        <color theme="1"/>
        <rFont val="ＭＳ Ｐゴシック"/>
        <family val="2"/>
        <charset val="128"/>
        <scheme val="minor"/>
      </rPr>
      <t>時</t>
    </r>
    <rPh sb="0" eb="2">
      <t>ケイヤク</t>
    </rPh>
    <rPh sb="2" eb="4">
      <t>テイケツ</t>
    </rPh>
    <rPh sb="4" eb="5">
      <t>ジ</t>
    </rPh>
    <phoneticPr fontId="3"/>
  </si>
  <si>
    <t>症例登録後</t>
    <rPh sb="4" eb="5">
      <t>ゴ</t>
    </rPh>
    <phoneticPr fontId="3"/>
  </si>
  <si>
    <t>症例脱落後</t>
    <rPh sb="2" eb="4">
      <t>ダツラク</t>
    </rPh>
    <rPh sb="4" eb="5">
      <t>ゴ</t>
    </rPh>
    <phoneticPr fontId="3"/>
  </si>
  <si>
    <r>
      <t>契約</t>
    </r>
    <r>
      <rPr>
        <sz val="11"/>
        <rFont val="ＭＳ Ｐゴシック"/>
        <family val="3"/>
        <charset val="128"/>
        <scheme val="minor"/>
      </rPr>
      <t>締結時</t>
    </r>
    <rPh sb="0" eb="2">
      <t>ケイヤク</t>
    </rPh>
    <rPh sb="2" eb="4">
      <t>テイケツ</t>
    </rPh>
    <rPh sb="4" eb="5">
      <t>ジ</t>
    </rPh>
    <phoneticPr fontId="3"/>
  </si>
  <si>
    <r>
      <t>来院1回につき7,000円</t>
    </r>
    <r>
      <rPr>
        <b/>
        <sz val="11"/>
        <rFont val="ＭＳ Ｐゴシック"/>
        <family val="3"/>
        <charset val="128"/>
        <scheme val="minor"/>
      </rPr>
      <t>～</t>
    </r>
    <phoneticPr fontId="3"/>
  </si>
  <si>
    <t>・初回審査手続きに要する経費
・変更申請，安全性情報の報告他治験の審査手続きに要する経費
・治験審査委員会外部委員の謝礼及び交通費</t>
    <rPh sb="1" eb="3">
      <t>ショカイ</t>
    </rPh>
    <rPh sb="3" eb="5">
      <t>シンサ</t>
    </rPh>
    <rPh sb="5" eb="7">
      <t>テツヅ</t>
    </rPh>
    <rPh sb="9" eb="10">
      <t>ヨウ</t>
    </rPh>
    <rPh sb="12" eb="14">
      <t>ケイヒ</t>
    </rPh>
    <rPh sb="16" eb="18">
      <t>ヘンコウ</t>
    </rPh>
    <rPh sb="18" eb="20">
      <t>シンセイ</t>
    </rPh>
    <rPh sb="21" eb="24">
      <t>アンゼンセイ</t>
    </rPh>
    <rPh sb="24" eb="26">
      <t>ジョウホウ</t>
    </rPh>
    <rPh sb="27" eb="29">
      <t>ホウコク</t>
    </rPh>
    <rPh sb="29" eb="30">
      <t>ホカ</t>
    </rPh>
    <rPh sb="30" eb="32">
      <t>チケン</t>
    </rPh>
    <rPh sb="33" eb="35">
      <t>シンサ</t>
    </rPh>
    <rPh sb="35" eb="37">
      <t>テツヅ</t>
    </rPh>
    <rPh sb="39" eb="40">
      <t>ヨウ</t>
    </rPh>
    <rPh sb="42" eb="44">
      <t>ケイヒ</t>
    </rPh>
    <rPh sb="46" eb="48">
      <t>チケン</t>
    </rPh>
    <rPh sb="48" eb="50">
      <t>シンサ</t>
    </rPh>
    <rPh sb="50" eb="53">
      <t>イインカイ</t>
    </rPh>
    <rPh sb="53" eb="55">
      <t>ガイブ</t>
    </rPh>
    <rPh sb="55" eb="57">
      <t>イイン</t>
    </rPh>
    <rPh sb="58" eb="60">
      <t>シャレイ</t>
    </rPh>
    <rPh sb="60" eb="61">
      <t>オヨ</t>
    </rPh>
    <rPh sb="62" eb="65">
      <t>コウツウヒ</t>
    </rPh>
    <phoneticPr fontId="3"/>
  </si>
  <si>
    <t>初回審査　200,000円
継続審査　1回につき30,000円</t>
    <rPh sb="0" eb="2">
      <t>ショカイ</t>
    </rPh>
    <rPh sb="2" eb="4">
      <t>シンサ</t>
    </rPh>
    <rPh sb="12" eb="13">
      <t>エン</t>
    </rPh>
    <rPh sb="14" eb="16">
      <t>ケイゾク</t>
    </rPh>
    <rPh sb="16" eb="18">
      <t>シンサ</t>
    </rPh>
    <rPh sb="20" eb="21">
      <t>カイ</t>
    </rPh>
    <rPh sb="30" eb="31">
      <t>エン</t>
    </rPh>
    <phoneticPr fontId="3"/>
  </si>
  <si>
    <r>
      <t>審査1回につき</t>
    </r>
    <r>
      <rPr>
        <sz val="11"/>
        <rFont val="ＭＳ Ｐゴシック"/>
        <family val="3"/>
        <charset val="128"/>
        <scheme val="minor"/>
      </rPr>
      <t>10,000円</t>
    </r>
    <rPh sb="0" eb="2">
      <t>シンサ</t>
    </rPh>
    <rPh sb="3" eb="4">
      <t>カイ</t>
    </rPh>
    <rPh sb="13" eb="14">
      <t>エン</t>
    </rPh>
    <phoneticPr fontId="3"/>
  </si>
  <si>
    <r>
      <t>1</t>
    </r>
    <r>
      <rPr>
        <sz val="11"/>
        <rFont val="ＭＳ Ｐゴシック"/>
        <family val="3"/>
        <charset val="128"/>
        <scheme val="minor"/>
      </rPr>
      <t>日</t>
    </r>
    <r>
      <rPr>
        <sz val="11"/>
        <color theme="1"/>
        <rFont val="ＭＳ Ｐゴシック"/>
        <family val="2"/>
        <charset val="128"/>
        <scheme val="minor"/>
      </rPr>
      <t>につき10,000円</t>
    </r>
    <rPh sb="1" eb="2">
      <t>ニチ</t>
    </rPh>
    <rPh sb="11" eb="12">
      <t>エン</t>
    </rPh>
    <phoneticPr fontId="3"/>
  </si>
  <si>
    <r>
      <t>Extra Effort</t>
    </r>
    <r>
      <rPr>
        <vertAlign val="superscript"/>
        <sz val="11"/>
        <rFont val="ＭＳ Ｐゴシック"/>
        <family val="3"/>
        <charset val="128"/>
        <scheme val="minor"/>
      </rPr>
      <t>※3</t>
    </r>
    <phoneticPr fontId="3"/>
  </si>
  <si>
    <r>
      <t>Ｇ. Extra Effort</t>
    </r>
    <r>
      <rPr>
        <vertAlign val="superscript"/>
        <sz val="11"/>
        <rFont val="ＭＳ ゴシック"/>
        <family val="3"/>
        <charset val="128"/>
      </rPr>
      <t>※3</t>
    </r>
    <r>
      <rPr>
        <sz val="11"/>
        <rFont val="ＭＳ ゴシック"/>
        <family val="3"/>
        <charset val="128"/>
      </rPr>
      <t>：発生事象による来院は生じないが施設の負担となる
　　　　　　　    業務にかかる費用</t>
    </r>
    <rPh sb="18" eb="20">
      <t>ハッセイ</t>
    </rPh>
    <rPh sb="20" eb="22">
      <t>ジショウ</t>
    </rPh>
    <rPh sb="25" eb="27">
      <t>ライイン</t>
    </rPh>
    <rPh sb="28" eb="29">
      <t>ショウ</t>
    </rPh>
    <rPh sb="33" eb="35">
      <t>シセツ</t>
    </rPh>
    <rPh sb="36" eb="38">
      <t>フタン</t>
    </rPh>
    <rPh sb="53" eb="55">
      <t>ギョウム</t>
    </rPh>
    <rPh sb="59" eb="60">
      <t>ヒ</t>
    </rPh>
    <rPh sb="60" eb="61">
      <t>ヨウ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</si>
</sst>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176" formatCode="#,##0&quot;円&quot;"/>
    <numFmt numFmtId="177" formatCode="\ \ #,##0&quot;円&quot;"/>
    <numFmt numFmtId="178" formatCode="[$-F800]dddd\,\ mmmm\ dd\,\ yyyy"/>
    <numFmt numFmtId="179" formatCode="0.0%"/>
    <numFmt numFmtId="180" formatCode="0_);[Red]\(0\)"/>
    <numFmt numFmtId="181" formatCode="&quot;Visit&quot;General"/>
    <numFmt numFmtId="182" formatCode="yyyy&quot;年&quot;m&quot;月&quot;;@"/>
    <numFmt numFmtId="183" formatCode="#,##0&quot;円／回&quot;"/>
    <numFmt numFmtId="184" formatCode="#,##0&quot;円／事象&quot;"/>
    <numFmt numFmtId="185" formatCode="\ #,##0&quot;円&quot;"/>
    <numFmt numFmtId="186" formatCode="#,##0&quot;円／日&quot;"/>
    <numFmt numFmtId="187" formatCode="#,##0&quot;円／1回，1名&quot;"/>
    <numFmt numFmtId="188" formatCode="&quot;計　&quot;\ #,##0&quot;円&quot;"/>
    <numFmt numFmtId="189" formatCode="&quot;計　&quot;\ \ #,##0&quot;円&quot;"/>
    <numFmt numFmtId="190" formatCode="#,##0&quot;円／初回&quot;"/>
    <numFmt numFmtId="191" formatCode="&quot;（&quot;0%&quot;）&quot;"/>
  </numFmts>
  <fonts count="80" x14ac:knownFonts="1">
    <font>
      <sz val="11"/>
      <color theme="1"/>
      <name val="ＭＳ Ｐゴシック"/>
      <family val="2"/>
      <charset val="128"/>
      <scheme val="minor"/>
    </font>
    <font>
      <sz val="11"/>
      <color theme="1"/>
      <name val="ＭＳ Ｐゴシック"/>
      <family val="2"/>
      <charset val="128"/>
      <scheme val="minor"/>
    </font>
    <font>
      <sz val="10"/>
      <color rgb="FFFF0000"/>
      <name val="ＭＳ Ｐゴシック"/>
      <family val="3"/>
      <charset val="128"/>
    </font>
    <font>
      <sz val="6"/>
      <name val="ＭＳ Ｐゴシック"/>
      <family val="2"/>
      <charset val="128"/>
      <scheme val="minor"/>
    </font>
    <font>
      <sz val="6"/>
      <name val="ＭＳ Ｐゴシック"/>
      <family val="3"/>
      <charset val="128"/>
    </font>
    <font>
      <sz val="8"/>
      <name val="ＭＳ Ｐゴシック"/>
      <family val="3"/>
      <charset val="128"/>
    </font>
    <font>
      <sz val="9"/>
      <name val="ＭＳ Ｐゴシック"/>
      <family val="3"/>
      <charset val="128"/>
    </font>
    <font>
      <b/>
      <sz val="16"/>
      <name val="ＭＳ Ｐゴシック"/>
      <family val="3"/>
      <charset val="128"/>
    </font>
    <font>
      <sz val="11"/>
      <color rgb="FFFF0000"/>
      <name val="ＭＳ Ｐゴシック"/>
      <family val="2"/>
      <charset val="128"/>
      <scheme val="minor"/>
    </font>
    <font>
      <sz val="11"/>
      <color rgb="FFFF0000"/>
      <name val="ＭＳ Ｐゴシック"/>
      <family val="3"/>
      <charset val="128"/>
      <scheme val="minor"/>
    </font>
    <font>
      <sz val="11"/>
      <color theme="1"/>
      <name val="ＭＳ Ｐゴシック"/>
      <family val="3"/>
      <charset val="128"/>
      <scheme val="minor"/>
    </font>
    <font>
      <sz val="11"/>
      <color rgb="FF00B050"/>
      <name val="ＭＳ Ｐゴシック"/>
      <family val="2"/>
      <charset val="128"/>
      <scheme val="minor"/>
    </font>
    <font>
      <sz val="11"/>
      <color rgb="FF00B050"/>
      <name val="ＭＳ Ｐゴシック"/>
      <family val="3"/>
      <charset val="128"/>
      <scheme val="minor"/>
    </font>
    <font>
      <sz val="11"/>
      <color theme="1"/>
      <name val="ＭＳ ゴシック"/>
      <family val="3"/>
      <charset val="128"/>
    </font>
    <font>
      <b/>
      <sz val="16"/>
      <color theme="1"/>
      <name val="ＭＳ ゴシック"/>
      <family val="3"/>
      <charset val="128"/>
    </font>
    <font>
      <b/>
      <sz val="11"/>
      <name val="ＭＳ Ｐゴシック"/>
      <family val="3"/>
      <charset val="128"/>
    </font>
    <font>
      <sz val="11"/>
      <name val="ＭＳ Ｐゴシック"/>
      <family val="3"/>
      <charset val="128"/>
    </font>
    <font>
      <vertAlign val="superscript"/>
      <sz val="11"/>
      <color theme="1"/>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
      <vertAlign val="superscript"/>
      <sz val="11"/>
      <color theme="1"/>
      <name val="ＭＳ ゴシック"/>
      <family val="3"/>
      <charset val="128"/>
    </font>
    <font>
      <sz val="11"/>
      <name val="ＭＳ Ｐゴシック"/>
      <family val="2"/>
      <charset val="128"/>
      <scheme val="minor"/>
    </font>
    <font>
      <sz val="8"/>
      <color theme="1"/>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2"/>
      <name val="ＭＳ Ｐゴシック"/>
      <family val="3"/>
      <charset val="128"/>
      <scheme val="minor"/>
    </font>
    <font>
      <u/>
      <sz val="11"/>
      <color theme="1"/>
      <name val="ＭＳ Ｐゴシック"/>
      <family val="3"/>
      <charset val="128"/>
      <scheme val="minor"/>
    </font>
    <font>
      <b/>
      <sz val="18"/>
      <name val="ＭＳ Ｐゴシック"/>
      <family val="3"/>
      <charset val="128"/>
    </font>
    <font>
      <b/>
      <sz val="18"/>
      <color theme="1"/>
      <name val="ＭＳ ゴシック"/>
      <family val="3"/>
      <charset val="128"/>
    </font>
    <font>
      <sz val="18"/>
      <color theme="1"/>
      <name val="ＭＳ ゴシック"/>
      <family val="3"/>
      <charset val="128"/>
    </font>
    <font>
      <b/>
      <sz val="12"/>
      <color theme="1"/>
      <name val="ＭＳ Ｐゴシック"/>
      <family val="3"/>
      <charset val="128"/>
      <scheme val="minor"/>
    </font>
    <font>
      <sz val="9"/>
      <color theme="1"/>
      <name val="ＭＳ Ｐゴシック"/>
      <family val="2"/>
      <charset val="128"/>
      <scheme val="minor"/>
    </font>
    <font>
      <sz val="9"/>
      <color theme="1"/>
      <name val="ＭＳ Ｐゴシック"/>
      <family val="3"/>
      <charset val="128"/>
      <scheme val="minor"/>
    </font>
    <font>
      <sz val="11"/>
      <name val="ＭＳ ゴシック"/>
      <family val="3"/>
      <charset val="128"/>
    </font>
    <font>
      <b/>
      <sz val="11"/>
      <color theme="1"/>
      <name val="ＭＳ Ｐゴシック"/>
      <family val="3"/>
      <charset val="128"/>
      <scheme val="minor"/>
    </font>
    <font>
      <sz val="12"/>
      <name val="ＭＳ Ｐゴシック"/>
      <family val="2"/>
      <charset val="128"/>
      <scheme val="minor"/>
    </font>
    <font>
      <sz val="11"/>
      <name val="ＭＳ Ｐゴシック"/>
      <family val="3"/>
      <charset val="128"/>
      <scheme val="minor"/>
    </font>
    <font>
      <sz val="11"/>
      <color theme="0"/>
      <name val="ＭＳ Ｐゴシック"/>
      <family val="2"/>
      <charset val="128"/>
      <scheme val="minor"/>
    </font>
    <font>
      <sz val="10.5"/>
      <color theme="1"/>
      <name val="ＭＳ ゴシック"/>
      <family val="3"/>
      <charset val="128"/>
    </font>
    <font>
      <b/>
      <sz val="14"/>
      <color theme="1"/>
      <name val="ＭＳ ゴシック"/>
      <family val="3"/>
      <charset val="128"/>
    </font>
    <font>
      <sz val="24"/>
      <color theme="1"/>
      <name val="ＭＳ Ｐゴシック"/>
      <family val="2"/>
      <charset val="128"/>
      <scheme val="minor"/>
    </font>
    <font>
      <sz val="24"/>
      <color theme="1"/>
      <name val="ＭＳ Ｐゴシック"/>
      <family val="3"/>
      <charset val="128"/>
      <scheme val="minor"/>
    </font>
    <font>
      <sz val="11"/>
      <color theme="0" tint="-0.249977111117893"/>
      <name val="ＭＳ Ｐゴシック"/>
      <family val="3"/>
      <charset val="128"/>
      <scheme val="minor"/>
    </font>
    <font>
      <b/>
      <sz val="16"/>
      <color theme="1"/>
      <name val="ＭＳ Ｐゴシック"/>
      <family val="3"/>
      <charset val="128"/>
      <scheme val="minor"/>
    </font>
    <font>
      <u/>
      <sz val="12"/>
      <color theme="1"/>
      <name val="ＭＳ Ｐゴシック"/>
      <family val="3"/>
      <charset val="128"/>
      <scheme val="minor"/>
    </font>
    <font>
      <u/>
      <sz val="12"/>
      <color theme="1"/>
      <name val="ＭＳ Ｐゴシック"/>
      <family val="2"/>
      <charset val="128"/>
      <scheme val="minor"/>
    </font>
    <font>
      <b/>
      <sz val="12"/>
      <name val="ＭＳ ゴシック"/>
      <family val="3"/>
      <charset val="128"/>
    </font>
    <font>
      <u/>
      <sz val="11"/>
      <color theme="1"/>
      <name val="ＭＳ Ｐゴシック"/>
      <family val="2"/>
      <charset val="128"/>
      <scheme val="minor"/>
    </font>
    <font>
      <sz val="12"/>
      <name val="ＭＳ ゴシック"/>
      <family val="3"/>
      <charset val="128"/>
    </font>
    <font>
      <sz val="10"/>
      <color theme="1"/>
      <name val="ＭＳ ゴシック"/>
      <family val="3"/>
      <charset val="128"/>
    </font>
    <font>
      <b/>
      <sz val="10"/>
      <color theme="1"/>
      <name val="ＭＳ ゴシック"/>
      <family val="3"/>
      <charset val="128"/>
    </font>
    <font>
      <sz val="12"/>
      <color theme="1"/>
      <name val="ＭＳ ゴシック"/>
      <family val="3"/>
      <charset val="128"/>
    </font>
    <font>
      <vertAlign val="superscript"/>
      <sz val="11"/>
      <name val="ＭＳ ゴシック"/>
      <family val="3"/>
      <charset val="128"/>
    </font>
    <font>
      <sz val="8"/>
      <color theme="1"/>
      <name val="ＭＳ ゴシック"/>
      <family val="3"/>
      <charset val="128"/>
    </font>
    <font>
      <sz val="14"/>
      <color theme="1"/>
      <name val="ＭＳ Ｐゴシック"/>
      <family val="2"/>
      <charset val="128"/>
      <scheme val="minor"/>
    </font>
    <font>
      <sz val="9"/>
      <color theme="1"/>
      <name val="ＭＳ ゴシック"/>
      <family val="3"/>
      <charset val="128"/>
    </font>
    <font>
      <sz val="12"/>
      <name val="ＭＳ Ｐゴシック"/>
      <family val="3"/>
      <charset val="128"/>
    </font>
    <font>
      <vertAlign val="superscript"/>
      <sz val="12"/>
      <color theme="1"/>
      <name val="ＭＳ Ｐゴシック"/>
      <family val="3"/>
      <charset val="128"/>
      <scheme val="minor"/>
    </font>
    <font>
      <sz val="11"/>
      <color theme="8"/>
      <name val="ＭＳ Ｐゴシック"/>
      <family val="2"/>
      <charset val="128"/>
      <scheme val="minor"/>
    </font>
    <font>
      <sz val="11"/>
      <color theme="8"/>
      <name val="ＭＳ Ｐゴシック"/>
      <family val="3"/>
      <charset val="128"/>
      <scheme val="minor"/>
    </font>
    <font>
      <sz val="16"/>
      <color theme="1"/>
      <name val="ＭＳ Ｐゴシック"/>
      <family val="2"/>
      <charset val="128"/>
      <scheme val="minor"/>
    </font>
    <font>
      <sz val="16"/>
      <color theme="1"/>
      <name val="ＭＳ Ｐゴシック"/>
      <family val="3"/>
      <charset val="128"/>
      <scheme val="minor"/>
    </font>
    <font>
      <sz val="11"/>
      <color rgb="FF0070C0"/>
      <name val="ＭＳ Ｐゴシック"/>
      <family val="2"/>
      <charset val="128"/>
      <scheme val="minor"/>
    </font>
    <font>
      <sz val="11"/>
      <color rgb="FF0070C0"/>
      <name val="ＭＳ Ｐゴシック"/>
      <family val="3"/>
      <charset val="128"/>
      <scheme val="minor"/>
    </font>
    <font>
      <sz val="12"/>
      <color rgb="FF0070C0"/>
      <name val="ＭＳ Ｐゴシック"/>
      <family val="2"/>
      <charset val="128"/>
      <scheme val="minor"/>
    </font>
    <font>
      <sz val="12"/>
      <color rgb="FF0070C0"/>
      <name val="ＭＳ Ｐゴシック"/>
      <family val="3"/>
      <charset val="128"/>
      <scheme val="minor"/>
    </font>
    <font>
      <sz val="8"/>
      <name val="ＭＳ Ｐゴシック"/>
      <family val="2"/>
      <charset val="128"/>
      <scheme val="minor"/>
    </font>
    <font>
      <vertAlign val="superscript"/>
      <sz val="11"/>
      <color rgb="FFFF0000"/>
      <name val="ＭＳ Ｐゴシック"/>
      <family val="3"/>
      <charset val="128"/>
      <scheme val="minor"/>
    </font>
    <font>
      <b/>
      <u/>
      <sz val="11"/>
      <color rgb="FFFF0000"/>
      <name val="ＭＳ ゴシック"/>
      <family val="3"/>
      <charset val="128"/>
    </font>
    <font>
      <sz val="9"/>
      <name val="ＭＳ Ｐゴシック"/>
      <family val="3"/>
      <charset val="128"/>
      <scheme val="minor"/>
    </font>
    <font>
      <sz val="10"/>
      <name val="ＭＳ ゴシック"/>
      <family val="3"/>
      <charset val="128"/>
    </font>
    <font>
      <sz val="22"/>
      <name val="ＭＳ Ｐゴシック"/>
      <family val="3"/>
      <charset val="128"/>
      <scheme val="minor"/>
    </font>
    <font>
      <sz val="18"/>
      <name val="ＭＳ Ｐゴシック"/>
      <family val="3"/>
      <charset val="128"/>
      <scheme val="minor"/>
    </font>
    <font>
      <sz val="14"/>
      <name val="ＭＳ Ｐゴシック"/>
      <family val="3"/>
      <charset val="128"/>
      <scheme val="minor"/>
    </font>
    <font>
      <vertAlign val="superscript"/>
      <sz val="14"/>
      <name val="ＭＳ Ｐゴシック"/>
      <family val="3"/>
      <charset val="128"/>
      <scheme val="minor"/>
    </font>
    <font>
      <b/>
      <sz val="12"/>
      <name val="ＭＳ Ｐゴシック"/>
      <family val="2"/>
      <charset val="128"/>
      <scheme val="minor"/>
    </font>
    <font>
      <vertAlign val="superscript"/>
      <sz val="9"/>
      <name val="ＭＳ Ｐゴシック"/>
      <family val="3"/>
      <charset val="128"/>
      <scheme val="minor"/>
    </font>
    <font>
      <vertAlign val="superscript"/>
      <sz val="12"/>
      <name val="ＭＳ Ｐゴシック"/>
      <family val="3"/>
      <charset val="128"/>
      <scheme val="minor"/>
    </font>
    <font>
      <vertAlign val="superscript"/>
      <sz val="11"/>
      <name val="ＭＳ Ｐゴシック"/>
      <family val="3"/>
      <charset val="128"/>
      <scheme val="minor"/>
    </font>
    <font>
      <b/>
      <sz val="11"/>
      <name val="ＭＳ Ｐゴシック"/>
      <family val="3"/>
      <charset val="128"/>
      <scheme val="minor"/>
    </font>
  </fonts>
  <fills count="10">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7" tint="0.79998168889431442"/>
        <bgColor indexed="64"/>
      </patternFill>
    </fill>
    <fill>
      <patternFill patternType="solid">
        <fgColor rgb="FFD9D9D9"/>
        <bgColor indexed="64"/>
      </patternFill>
    </fill>
    <fill>
      <patternFill patternType="solid">
        <fgColor theme="0"/>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4" tint="0.39997558519241921"/>
        <bgColor indexed="64"/>
      </patternFill>
    </fill>
  </fills>
  <borders count="115">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double">
        <color indexed="64"/>
      </bottom>
      <diagonal/>
    </border>
    <border>
      <left/>
      <right/>
      <top/>
      <bottom style="double">
        <color indexed="64"/>
      </bottom>
      <diagonal/>
    </border>
    <border>
      <left style="medium">
        <color indexed="64"/>
      </left>
      <right style="thin">
        <color indexed="64"/>
      </right>
      <top style="double">
        <color indexed="64"/>
      </top>
      <bottom/>
      <diagonal/>
    </border>
    <border>
      <left style="thin">
        <color indexed="64"/>
      </left>
      <right/>
      <top style="thin">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style="dotted">
        <color indexed="64"/>
      </bottom>
      <diagonal/>
    </border>
    <border>
      <left style="medium">
        <color indexed="64"/>
      </left>
      <right style="thin">
        <color indexed="64"/>
      </right>
      <top/>
      <bottom style="double">
        <color indexed="64"/>
      </bottom>
      <diagonal/>
    </border>
    <border>
      <left style="medium">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dotted">
        <color indexed="64"/>
      </bottom>
      <diagonal/>
    </border>
    <border>
      <left/>
      <right style="thin">
        <color indexed="64"/>
      </right>
      <top/>
      <bottom style="medium">
        <color indexed="64"/>
      </bottom>
      <diagonal/>
    </border>
    <border>
      <left/>
      <right style="medium">
        <color indexed="64"/>
      </right>
      <top style="thin">
        <color indexed="64"/>
      </top>
      <bottom/>
      <diagonal/>
    </border>
    <border>
      <left style="medium">
        <color indexed="64"/>
      </left>
      <right/>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double">
        <color indexed="64"/>
      </top>
      <bottom style="dotted">
        <color indexed="64"/>
      </bottom>
      <diagonal/>
    </border>
    <border>
      <left/>
      <right/>
      <top style="double">
        <color indexed="64"/>
      </top>
      <bottom style="dotted">
        <color indexed="64"/>
      </bottom>
      <diagonal/>
    </border>
    <border>
      <left style="thin">
        <color indexed="64"/>
      </left>
      <right/>
      <top style="double">
        <color indexed="64"/>
      </top>
      <bottom style="dotted">
        <color indexed="64"/>
      </bottom>
      <diagonal/>
    </border>
    <border>
      <left/>
      <right style="medium">
        <color indexed="64"/>
      </right>
      <top style="double">
        <color indexed="64"/>
      </top>
      <bottom style="dotted">
        <color indexed="64"/>
      </bottom>
      <diagonal/>
    </border>
    <border>
      <left style="medium">
        <color indexed="64"/>
      </left>
      <right/>
      <top style="thin">
        <color indexed="64"/>
      </top>
      <bottom/>
      <diagonal/>
    </border>
    <border>
      <left style="thin">
        <color indexed="64"/>
      </left>
      <right style="medium">
        <color indexed="64"/>
      </right>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style="thin">
        <color indexed="64"/>
      </top>
      <bottom/>
      <diagonal/>
    </border>
    <border>
      <left style="medium">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medium">
        <color indexed="64"/>
      </left>
      <right/>
      <top/>
      <bottom style="dotted">
        <color indexed="64"/>
      </bottom>
      <diagonal/>
    </border>
    <border>
      <left/>
      <right/>
      <top/>
      <bottom style="dotted">
        <color indexed="64"/>
      </bottom>
      <diagonal/>
    </border>
    <border>
      <left style="dashed">
        <color indexed="64"/>
      </left>
      <right/>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dashed">
        <color indexed="64"/>
      </left>
      <right/>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right style="thin">
        <color indexed="64"/>
      </right>
      <top style="thin">
        <color indexed="64"/>
      </top>
      <bottom/>
      <diagonal/>
    </border>
    <border>
      <left style="thin">
        <color indexed="64"/>
      </left>
      <right/>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right style="dashed">
        <color indexed="64"/>
      </right>
      <top style="thin">
        <color indexed="64"/>
      </top>
      <bottom/>
      <diagonal/>
    </border>
    <border>
      <left style="medium">
        <color indexed="64"/>
      </left>
      <right/>
      <top style="dotted">
        <color indexed="64"/>
      </top>
      <bottom style="thin">
        <color indexed="64"/>
      </bottom>
      <diagonal/>
    </border>
    <border>
      <left/>
      <right style="dashed">
        <color indexed="64"/>
      </right>
      <top style="dotted">
        <color indexed="64"/>
      </top>
      <bottom style="thin">
        <color indexed="64"/>
      </bottom>
      <diagonal/>
    </border>
    <border>
      <left style="dashed">
        <color indexed="64"/>
      </left>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top/>
      <bottom style="medium">
        <color indexed="64"/>
      </bottom>
      <diagonal/>
    </border>
    <border>
      <left/>
      <right style="medium">
        <color indexed="64"/>
      </right>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33">
    <xf numFmtId="0" fontId="0" fillId="0" borderId="0" xfId="0">
      <alignment vertical="center"/>
    </xf>
    <xf numFmtId="0" fontId="2" fillId="0" borderId="0" xfId="0" applyFont="1" applyAlignment="1">
      <alignment horizontal="left" vertical="top"/>
    </xf>
    <xf numFmtId="0" fontId="5" fillId="0" borderId="0" xfId="0" applyFont="1" applyAlignment="1">
      <alignment horizontal="left" vertical="top"/>
    </xf>
    <xf numFmtId="0" fontId="0" fillId="0" borderId="0" xfId="0" applyAlignment="1"/>
    <xf numFmtId="0" fontId="0" fillId="0" borderId="0" xfId="0" applyAlignment="1">
      <alignment horizontal="center"/>
    </xf>
    <xf numFmtId="0" fontId="0" fillId="0" borderId="0" xfId="0" applyAlignment="1">
      <alignment horizontal="right" vertical="center"/>
    </xf>
    <xf numFmtId="0" fontId="0" fillId="0" borderId="0" xfId="0" applyAlignment="1">
      <alignment horizontal="center" vertical="center"/>
    </xf>
    <xf numFmtId="0" fontId="0" fillId="0" borderId="0" xfId="0" applyAlignment="1">
      <alignment horizontal="left" vertical="center"/>
    </xf>
    <xf numFmtId="0" fontId="7" fillId="0" borderId="0" xfId="0" applyFont="1" applyAlignment="1">
      <alignment horizontal="center" vertical="center"/>
    </xf>
    <xf numFmtId="0" fontId="6" fillId="0" borderId="0" xfId="0" applyFont="1" applyBorder="1" applyAlignment="1">
      <alignment horizontal="right" vertical="center"/>
    </xf>
    <xf numFmtId="0" fontId="13" fillId="0" borderId="0" xfId="0" applyFont="1">
      <alignment vertical="center"/>
    </xf>
    <xf numFmtId="0" fontId="14" fillId="0" borderId="0" xfId="0" applyFont="1" applyAlignment="1">
      <alignment vertical="center"/>
    </xf>
    <xf numFmtId="0" fontId="13" fillId="0" borderId="0" xfId="0" applyFont="1" applyAlignment="1">
      <alignment vertical="center" wrapText="1"/>
    </xf>
    <xf numFmtId="0" fontId="13" fillId="0" borderId="0" xfId="0" applyFont="1" applyAlignment="1">
      <alignment horizontal="right" vertical="center"/>
    </xf>
    <xf numFmtId="0" fontId="15" fillId="0" borderId="0" xfId="0" applyFont="1" applyAlignment="1">
      <alignment horizontal="center" vertical="center"/>
    </xf>
    <xf numFmtId="0" fontId="16" fillId="0" borderId="0" xfId="0" applyFont="1" applyAlignment="1">
      <alignment horizontal="right"/>
    </xf>
    <xf numFmtId="0" fontId="8" fillId="0" borderId="0" xfId="0" applyFont="1">
      <alignment vertical="center"/>
    </xf>
    <xf numFmtId="0" fontId="0" fillId="0" borderId="7" xfId="0" applyBorder="1">
      <alignment vertical="center"/>
    </xf>
    <xf numFmtId="0" fontId="0" fillId="0" borderId="4" xfId="0" applyBorder="1">
      <alignment vertical="center"/>
    </xf>
    <xf numFmtId="0" fontId="0" fillId="0" borderId="1" xfId="0" applyBorder="1" applyAlignment="1">
      <alignment vertical="center"/>
    </xf>
    <xf numFmtId="0" fontId="0" fillId="0" borderId="1" xfId="0" applyBorder="1" applyAlignment="1">
      <alignment vertical="center" wrapText="1"/>
    </xf>
    <xf numFmtId="0" fontId="0" fillId="0" borderId="12" xfId="0" applyBorder="1" applyAlignment="1">
      <alignment vertical="center" wrapText="1"/>
    </xf>
    <xf numFmtId="0" fontId="0" fillId="0" borderId="6" xfId="0" applyBorder="1" applyAlignment="1">
      <alignment vertical="center" wrapText="1"/>
    </xf>
    <xf numFmtId="0" fontId="0" fillId="2" borderId="6" xfId="0" applyFill="1" applyBorder="1" applyAlignment="1">
      <alignment horizontal="center" vertical="center"/>
    </xf>
    <xf numFmtId="0" fontId="0" fillId="0" borderId="4" xfId="0" applyBorder="1" applyAlignment="1">
      <alignment vertical="center"/>
    </xf>
    <xf numFmtId="176" fontId="0" fillId="0" borderId="0" xfId="0" applyNumberFormat="1">
      <alignment vertical="center"/>
    </xf>
    <xf numFmtId="38" fontId="0" fillId="0" borderId="0" xfId="0" applyNumberFormat="1">
      <alignment vertical="center"/>
    </xf>
    <xf numFmtId="0" fontId="0" fillId="0" borderId="1" xfId="0" applyFill="1" applyBorder="1">
      <alignment vertical="center"/>
    </xf>
    <xf numFmtId="0" fontId="9" fillId="0" borderId="4" xfId="0" applyFont="1" applyFill="1" applyBorder="1" applyAlignment="1">
      <alignment vertical="center"/>
    </xf>
    <xf numFmtId="0" fontId="8" fillId="0" borderId="4" xfId="0" applyFont="1" applyFill="1" applyBorder="1" applyAlignment="1">
      <alignment vertical="center"/>
    </xf>
    <xf numFmtId="0" fontId="0" fillId="0" borderId="7" xfId="0" applyFill="1" applyBorder="1" applyAlignment="1">
      <alignment vertical="center"/>
    </xf>
    <xf numFmtId="0" fontId="0" fillId="0" borderId="4" xfId="0" applyFill="1" applyBorder="1" applyAlignment="1">
      <alignment vertical="center"/>
    </xf>
    <xf numFmtId="0" fontId="9" fillId="0" borderId="36" xfId="0" applyFont="1" applyFill="1" applyBorder="1" applyAlignment="1">
      <alignment vertical="center"/>
    </xf>
    <xf numFmtId="0" fontId="8" fillId="0" borderId="36" xfId="0" applyFont="1" applyFill="1" applyBorder="1" applyAlignment="1">
      <alignment vertical="center"/>
    </xf>
    <xf numFmtId="0" fontId="0" fillId="0" borderId="36" xfId="0" applyFill="1" applyBorder="1" applyAlignment="1">
      <alignment vertical="center"/>
    </xf>
    <xf numFmtId="0" fontId="0" fillId="0" borderId="0" xfId="0" applyFill="1" applyBorder="1" applyAlignment="1">
      <alignment horizontal="center" vertical="center"/>
    </xf>
    <xf numFmtId="38" fontId="18" fillId="0" borderId="0" xfId="1" applyFont="1" applyFill="1" applyBorder="1">
      <alignment vertical="center"/>
    </xf>
    <xf numFmtId="0" fontId="0" fillId="0" borderId="0" xfId="0" applyFill="1" applyBorder="1">
      <alignment vertical="center"/>
    </xf>
    <xf numFmtId="0" fontId="0" fillId="0" borderId="0" xfId="0" applyFill="1" applyBorder="1" applyAlignment="1">
      <alignment horizontal="left" vertical="center" wrapText="1"/>
    </xf>
    <xf numFmtId="0" fontId="19" fillId="0" borderId="27" xfId="0" applyFont="1" applyBorder="1">
      <alignment vertical="center"/>
    </xf>
    <xf numFmtId="0" fontId="19" fillId="0" borderId="36" xfId="0" applyFont="1" applyBorder="1">
      <alignment vertical="center"/>
    </xf>
    <xf numFmtId="0" fontId="19" fillId="0" borderId="26" xfId="0" applyFont="1" applyBorder="1">
      <alignment vertical="center"/>
    </xf>
    <xf numFmtId="0" fontId="18" fillId="0" borderId="36" xfId="0" applyFont="1" applyBorder="1" applyAlignment="1">
      <alignment vertical="center"/>
    </xf>
    <xf numFmtId="0" fontId="0" fillId="0" borderId="23" xfId="0" applyBorder="1">
      <alignment vertical="center"/>
    </xf>
    <xf numFmtId="0" fontId="0" fillId="0" borderId="10" xfId="0" applyBorder="1">
      <alignment vertical="center"/>
    </xf>
    <xf numFmtId="0" fontId="0" fillId="0" borderId="2" xfId="0" applyBorder="1">
      <alignment vertical="center"/>
    </xf>
    <xf numFmtId="0" fontId="0" fillId="0" borderId="18" xfId="0" applyBorder="1">
      <alignment vertical="center"/>
    </xf>
    <xf numFmtId="0" fontId="0" fillId="0" borderId="19" xfId="0" applyBorder="1">
      <alignment vertical="center"/>
    </xf>
    <xf numFmtId="0" fontId="19" fillId="0" borderId="35" xfId="0" applyFont="1" applyBorder="1">
      <alignment vertical="center"/>
    </xf>
    <xf numFmtId="38" fontId="18" fillId="0" borderId="7" xfId="1" applyFont="1" applyBorder="1" applyAlignment="1">
      <alignment vertical="center"/>
    </xf>
    <xf numFmtId="3" fontId="19" fillId="0" borderId="10" xfId="0" applyNumberFormat="1" applyFont="1" applyBorder="1" applyAlignment="1">
      <alignment vertical="center"/>
    </xf>
    <xf numFmtId="0" fontId="0" fillId="0" borderId="42" xfId="0" applyBorder="1" applyAlignment="1">
      <alignment horizontal="center" vertical="center"/>
    </xf>
    <xf numFmtId="0" fontId="0" fillId="0" borderId="17" xfId="0" applyFill="1" applyBorder="1">
      <alignment vertical="center"/>
    </xf>
    <xf numFmtId="38" fontId="0" fillId="0" borderId="17" xfId="1" applyFont="1" applyFill="1" applyBorder="1" applyAlignment="1">
      <alignment vertical="center" wrapText="1"/>
    </xf>
    <xf numFmtId="38" fontId="0" fillId="0" borderId="1" xfId="1" applyFont="1" applyFill="1" applyBorder="1" applyAlignment="1">
      <alignment vertical="center" wrapText="1"/>
    </xf>
    <xf numFmtId="38" fontId="0" fillId="0" borderId="1" xfId="1" applyFont="1" applyFill="1" applyBorder="1" applyAlignment="1">
      <alignment horizontal="left" vertical="center" wrapText="1"/>
    </xf>
    <xf numFmtId="0" fontId="0" fillId="0" borderId="34" xfId="0" applyFill="1" applyBorder="1" applyAlignment="1">
      <alignment horizontal="center" vertical="center"/>
    </xf>
    <xf numFmtId="0" fontId="0" fillId="0" borderId="1" xfId="0" applyBorder="1">
      <alignment vertical="center"/>
    </xf>
    <xf numFmtId="0" fontId="0" fillId="0" borderId="6" xfId="0" applyBorder="1">
      <alignment vertical="center"/>
    </xf>
    <xf numFmtId="0" fontId="0" fillId="0" borderId="9" xfId="0" applyBorder="1">
      <alignment vertical="center"/>
    </xf>
    <xf numFmtId="3" fontId="19" fillId="0" borderId="43" xfId="0" applyNumberFormat="1" applyFont="1" applyBorder="1" applyAlignment="1">
      <alignment vertical="center"/>
    </xf>
    <xf numFmtId="3" fontId="19" fillId="0" borderId="19" xfId="0" applyNumberFormat="1" applyFont="1" applyBorder="1" applyAlignment="1">
      <alignment vertical="center"/>
    </xf>
    <xf numFmtId="0" fontId="0" fillId="0" borderId="45" xfId="0" applyBorder="1">
      <alignment vertical="center"/>
    </xf>
    <xf numFmtId="3" fontId="19" fillId="0" borderId="44" xfId="0" applyNumberFormat="1" applyFont="1" applyBorder="1" applyAlignment="1">
      <alignment vertical="center"/>
    </xf>
    <xf numFmtId="0" fontId="19" fillId="0" borderId="46" xfId="0" applyFont="1" applyBorder="1">
      <alignment vertical="center"/>
    </xf>
    <xf numFmtId="0" fontId="0" fillId="0" borderId="0" xfId="0" applyAlignment="1">
      <alignment vertical="center"/>
    </xf>
    <xf numFmtId="0" fontId="13" fillId="3" borderId="53" xfId="0" applyFont="1" applyFill="1" applyBorder="1" applyAlignment="1">
      <alignment horizontal="center" vertical="center" wrapText="1"/>
    </xf>
    <xf numFmtId="0" fontId="0" fillId="0" borderId="50" xfId="0" applyBorder="1">
      <alignment vertical="center"/>
    </xf>
    <xf numFmtId="0" fontId="0" fillId="0" borderId="50" xfId="0" applyBorder="1" applyAlignment="1">
      <alignment vertical="center"/>
    </xf>
    <xf numFmtId="0" fontId="0" fillId="0" borderId="50" xfId="0" applyFill="1" applyBorder="1" applyAlignment="1">
      <alignment vertical="center"/>
    </xf>
    <xf numFmtId="0" fontId="0" fillId="0" borderId="54" xfId="0" applyFill="1" applyBorder="1" applyAlignment="1">
      <alignment horizontal="left" vertical="center"/>
    </xf>
    <xf numFmtId="0" fontId="0" fillId="0" borderId="55" xfId="0" applyFill="1" applyBorder="1" applyAlignment="1">
      <alignment horizontal="left" vertical="center"/>
    </xf>
    <xf numFmtId="0" fontId="13" fillId="0" borderId="16" xfId="0" applyFont="1" applyBorder="1" applyAlignment="1">
      <alignment vertical="center" wrapText="1"/>
    </xf>
    <xf numFmtId="0" fontId="0" fillId="0" borderId="51" xfId="0" applyFill="1" applyBorder="1" applyAlignment="1">
      <alignment vertical="center"/>
    </xf>
    <xf numFmtId="0" fontId="0" fillId="0" borderId="11" xfId="0" applyFill="1" applyBorder="1" applyAlignment="1">
      <alignment vertical="center"/>
    </xf>
    <xf numFmtId="0" fontId="0" fillId="0" borderId="2" xfId="0" applyFill="1" applyBorder="1" applyAlignment="1">
      <alignment vertical="center"/>
    </xf>
    <xf numFmtId="0" fontId="0" fillId="0" borderId="8" xfId="0" applyBorder="1">
      <alignment vertical="center"/>
    </xf>
    <xf numFmtId="0" fontId="0" fillId="0" borderId="56" xfId="0" applyBorder="1">
      <alignment vertical="center"/>
    </xf>
    <xf numFmtId="0" fontId="0" fillId="0" borderId="11" xfId="0" applyBorder="1">
      <alignment vertical="center"/>
    </xf>
    <xf numFmtId="0" fontId="13" fillId="3" borderId="14" xfId="0" applyFont="1" applyFill="1" applyBorder="1" applyAlignment="1">
      <alignment horizontal="center" vertical="center" wrapText="1"/>
    </xf>
    <xf numFmtId="0" fontId="0" fillId="0" borderId="59" xfId="0" applyFill="1" applyBorder="1">
      <alignment vertical="center"/>
    </xf>
    <xf numFmtId="0" fontId="0" fillId="0" borderId="60" xfId="0" applyFill="1" applyBorder="1">
      <alignment vertical="center"/>
    </xf>
    <xf numFmtId="0" fontId="0" fillId="0" borderId="6" xfId="0" applyFill="1" applyBorder="1" applyAlignment="1">
      <alignment horizontal="left" vertical="center"/>
    </xf>
    <xf numFmtId="0" fontId="0" fillId="0" borderId="61" xfId="0" applyFill="1" applyBorder="1" applyAlignment="1">
      <alignment horizontal="center" vertical="center" textRotation="255"/>
    </xf>
    <xf numFmtId="0" fontId="6" fillId="2" borderId="1" xfId="0" applyFont="1" applyFill="1" applyBorder="1" applyAlignment="1">
      <alignment horizontal="center" vertical="center"/>
    </xf>
    <xf numFmtId="0" fontId="0" fillId="0" borderId="62" xfId="0" applyBorder="1" applyAlignment="1">
      <alignment horizontal="center" vertical="center" wrapText="1"/>
    </xf>
    <xf numFmtId="0" fontId="0" fillId="0" borderId="34" xfId="0" applyBorder="1" applyAlignment="1">
      <alignment horizontal="center" vertical="center" wrapText="1"/>
    </xf>
    <xf numFmtId="0" fontId="0" fillId="0" borderId="34" xfId="0" applyFill="1" applyBorder="1" applyAlignment="1">
      <alignment horizontal="center" vertical="center" wrapText="1"/>
    </xf>
    <xf numFmtId="0" fontId="13" fillId="0" borderId="34" xfId="0" applyFont="1" applyBorder="1" applyAlignment="1">
      <alignment horizontal="left" vertical="center" wrapText="1"/>
    </xf>
    <xf numFmtId="0" fontId="13" fillId="0" borderId="63" xfId="0" applyFont="1" applyBorder="1" applyAlignment="1">
      <alignment horizontal="left" vertical="center"/>
    </xf>
    <xf numFmtId="0" fontId="0" fillId="0" borderId="34" xfId="0" applyBorder="1" applyAlignment="1">
      <alignment horizontal="left" vertical="center" wrapText="1"/>
    </xf>
    <xf numFmtId="0" fontId="13" fillId="0" borderId="58" xfId="0" applyFont="1" applyBorder="1">
      <alignment vertical="center"/>
    </xf>
    <xf numFmtId="0" fontId="13" fillId="0" borderId="64" xfId="0" applyFont="1" applyBorder="1" applyAlignment="1">
      <alignment horizontal="right" vertical="center"/>
    </xf>
    <xf numFmtId="0" fontId="13" fillId="0" borderId="63" xfId="0" applyFont="1" applyBorder="1" applyAlignment="1">
      <alignment horizontal="right" vertical="center"/>
    </xf>
    <xf numFmtId="0" fontId="13" fillId="0" borderId="34" xfId="0" applyFont="1" applyBorder="1" applyAlignment="1">
      <alignment horizontal="left" vertical="center"/>
    </xf>
    <xf numFmtId="0" fontId="13" fillId="0" borderId="34" xfId="0" applyFont="1" applyBorder="1">
      <alignment vertical="center"/>
    </xf>
    <xf numFmtId="0" fontId="0" fillId="0" borderId="4" xfId="0" applyBorder="1" applyAlignment="1">
      <alignment vertical="center" wrapText="1"/>
    </xf>
    <xf numFmtId="0" fontId="0" fillId="0" borderId="8" xfId="0" applyBorder="1" applyAlignment="1">
      <alignment vertical="center" wrapText="1"/>
    </xf>
    <xf numFmtId="0" fontId="0" fillId="0" borderId="38" xfId="0" applyBorder="1" applyAlignment="1">
      <alignment vertical="center"/>
    </xf>
    <xf numFmtId="0" fontId="0" fillId="0" borderId="39" xfId="0" applyBorder="1" applyAlignment="1">
      <alignment vertical="center"/>
    </xf>
    <xf numFmtId="0" fontId="0" fillId="0" borderId="0" xfId="0" applyBorder="1" applyAlignment="1">
      <alignment vertical="center"/>
    </xf>
    <xf numFmtId="0" fontId="0" fillId="0" borderId="0" xfId="0" applyBorder="1">
      <alignment vertical="center"/>
    </xf>
    <xf numFmtId="0" fontId="13" fillId="0" borderId="22" xfId="0" applyFont="1" applyBorder="1">
      <alignment vertical="center"/>
    </xf>
    <xf numFmtId="0" fontId="13" fillId="0" borderId="7" xfId="0" applyFont="1" applyBorder="1">
      <alignment vertical="center"/>
    </xf>
    <xf numFmtId="0" fontId="13" fillId="0" borderId="43" xfId="0" applyFont="1" applyBorder="1">
      <alignment vertical="center"/>
    </xf>
    <xf numFmtId="0" fontId="13" fillId="0" borderId="18" xfId="0" applyFont="1" applyBorder="1">
      <alignment vertical="center"/>
    </xf>
    <xf numFmtId="0" fontId="13" fillId="0" borderId="44" xfId="0" applyFont="1" applyBorder="1">
      <alignment vertical="center"/>
    </xf>
    <xf numFmtId="0" fontId="13" fillId="0" borderId="10" xfId="0" applyFont="1" applyBorder="1">
      <alignment vertical="center"/>
    </xf>
    <xf numFmtId="0" fontId="13" fillId="0" borderId="4" xfId="0" applyFont="1" applyBorder="1">
      <alignment vertical="center"/>
    </xf>
    <xf numFmtId="0" fontId="31" fillId="2" borderId="1" xfId="0" applyFont="1" applyFill="1" applyBorder="1" applyAlignment="1">
      <alignment vertical="center"/>
    </xf>
    <xf numFmtId="0" fontId="32" fillId="2" borderId="1" xfId="0" applyFont="1" applyFill="1" applyBorder="1" applyAlignment="1">
      <alignment vertical="center"/>
    </xf>
    <xf numFmtId="0" fontId="0" fillId="0" borderId="16" xfId="0" applyFill="1" applyBorder="1" applyAlignment="1">
      <alignment vertical="center" wrapText="1"/>
    </xf>
    <xf numFmtId="0" fontId="0" fillId="0" borderId="1" xfId="0" applyBorder="1" applyAlignment="1">
      <alignment horizontal="center" vertical="center"/>
    </xf>
    <xf numFmtId="9" fontId="0" fillId="0" borderId="1" xfId="0" applyNumberFormat="1" applyBorder="1">
      <alignment vertical="center"/>
    </xf>
    <xf numFmtId="179" fontId="0" fillId="0" borderId="1" xfId="2" applyNumberFormat="1" applyFont="1" applyBorder="1">
      <alignment vertical="center"/>
    </xf>
    <xf numFmtId="179" fontId="0" fillId="0" borderId="1" xfId="0" applyNumberFormat="1" applyBorder="1">
      <alignment vertical="center"/>
    </xf>
    <xf numFmtId="0" fontId="0" fillId="3" borderId="1" xfId="0" applyFill="1" applyBorder="1" applyAlignment="1">
      <alignment horizontal="center" vertical="center"/>
    </xf>
    <xf numFmtId="0" fontId="34" fillId="0" borderId="0" xfId="0" applyFont="1">
      <alignment vertical="center"/>
    </xf>
    <xf numFmtId="0" fontId="28" fillId="0" borderId="0" xfId="0" applyFont="1" applyAlignment="1">
      <alignment horizontal="center" vertical="center"/>
    </xf>
    <xf numFmtId="0" fontId="21" fillId="0" borderId="9" xfId="0" applyFont="1" applyBorder="1">
      <alignment vertical="center"/>
    </xf>
    <xf numFmtId="0" fontId="19" fillId="0" borderId="66" xfId="0" applyFont="1" applyBorder="1">
      <alignment vertical="center"/>
    </xf>
    <xf numFmtId="0" fontId="13" fillId="0" borderId="67" xfId="0" applyFont="1" applyBorder="1">
      <alignment vertical="center"/>
    </xf>
    <xf numFmtId="179" fontId="0" fillId="0" borderId="1" xfId="0" applyNumberFormat="1" applyBorder="1" applyAlignment="1">
      <alignment horizontal="right" vertical="center"/>
    </xf>
    <xf numFmtId="0" fontId="0" fillId="0" borderId="1" xfId="0" applyBorder="1" applyAlignment="1">
      <alignment horizontal="right" vertical="center"/>
    </xf>
    <xf numFmtId="179" fontId="23" fillId="0" borderId="1" xfId="0" applyNumberFormat="1" applyFont="1" applyBorder="1" applyAlignment="1">
      <alignment horizontal="right" vertical="center"/>
    </xf>
    <xf numFmtId="179" fontId="24" fillId="0" borderId="1" xfId="2" applyNumberFormat="1" applyFont="1" applyBorder="1" applyAlignment="1">
      <alignment horizontal="right" vertical="center"/>
    </xf>
    <xf numFmtId="179" fontId="24" fillId="0" borderId="1" xfId="0" applyNumberFormat="1" applyFont="1" applyBorder="1" applyAlignment="1">
      <alignment horizontal="right" vertical="center"/>
    </xf>
    <xf numFmtId="0" fontId="0" fillId="0" borderId="1" xfId="0" applyBorder="1" applyAlignment="1">
      <alignment horizontal="center" vertical="center" wrapText="1"/>
    </xf>
    <xf numFmtId="0" fontId="21" fillId="0" borderId="59" xfId="0" applyFont="1" applyFill="1" applyBorder="1">
      <alignment vertical="center"/>
    </xf>
    <xf numFmtId="0" fontId="21" fillId="0" borderId="7" xfId="0" applyFont="1" applyFill="1" applyBorder="1" applyAlignment="1">
      <alignment vertical="center"/>
    </xf>
    <xf numFmtId="0" fontId="36" fillId="0" borderId="4" xfId="0" applyFont="1" applyFill="1" applyBorder="1" applyAlignment="1">
      <alignment vertical="center"/>
    </xf>
    <xf numFmtId="0" fontId="36" fillId="0" borderId="59" xfId="0" applyFont="1" applyFill="1" applyBorder="1">
      <alignment vertical="center"/>
    </xf>
    <xf numFmtId="0" fontId="36" fillId="0" borderId="7" xfId="0" applyFont="1" applyFill="1" applyBorder="1" applyAlignment="1">
      <alignment vertical="center"/>
    </xf>
    <xf numFmtId="0" fontId="33" fillId="0" borderId="0" xfId="0" applyFont="1">
      <alignment vertical="center"/>
    </xf>
    <xf numFmtId="176" fontId="0" fillId="0" borderId="1" xfId="0" applyNumberFormat="1" applyBorder="1">
      <alignment vertical="center"/>
    </xf>
    <xf numFmtId="176" fontId="0" fillId="0" borderId="51" xfId="1" applyNumberFormat="1" applyFont="1" applyBorder="1" applyAlignment="1">
      <alignment vertical="center"/>
    </xf>
    <xf numFmtId="0" fontId="29" fillId="0" borderId="0" xfId="0" applyFont="1" applyAlignment="1">
      <alignment vertical="center"/>
    </xf>
    <xf numFmtId="38" fontId="21" fillId="0" borderId="1" xfId="1" applyFont="1" applyFill="1" applyBorder="1" applyAlignment="1">
      <alignment vertical="center" wrapText="1"/>
    </xf>
    <xf numFmtId="0" fontId="21" fillId="0" borderId="1" xfId="0" applyFont="1" applyFill="1" applyBorder="1">
      <alignment vertical="center"/>
    </xf>
    <xf numFmtId="0" fontId="33" fillId="0" borderId="1" xfId="0" applyFont="1" applyFill="1" applyBorder="1" applyAlignment="1">
      <alignment vertical="center" wrapText="1"/>
    </xf>
    <xf numFmtId="38" fontId="21" fillId="0" borderId="6" xfId="1" applyFont="1" applyFill="1" applyBorder="1" applyAlignment="1">
      <alignment vertical="center" wrapText="1"/>
    </xf>
    <xf numFmtId="0" fontId="21" fillId="0" borderId="50" xfId="0" applyFont="1" applyBorder="1">
      <alignment vertical="center"/>
    </xf>
    <xf numFmtId="0" fontId="36" fillId="0" borderId="6" xfId="0" applyFont="1" applyBorder="1" applyAlignment="1">
      <alignment vertical="center" wrapText="1"/>
    </xf>
    <xf numFmtId="0" fontId="21" fillId="0" borderId="34" xfId="0" applyFont="1" applyBorder="1" applyAlignment="1">
      <alignment horizontal="center" vertical="center" wrapText="1"/>
    </xf>
    <xf numFmtId="0" fontId="36" fillId="0" borderId="34" xfId="0" applyFont="1" applyBorder="1" applyAlignment="1">
      <alignment horizontal="center" vertical="center" wrapText="1"/>
    </xf>
    <xf numFmtId="0" fontId="21" fillId="0" borderId="0" xfId="0" applyFont="1">
      <alignment vertical="center"/>
    </xf>
    <xf numFmtId="0" fontId="38" fillId="5" borderId="14" xfId="0" applyFont="1" applyFill="1" applyBorder="1" applyAlignment="1">
      <alignment horizontal="center" vertical="center" wrapText="1"/>
    </xf>
    <xf numFmtId="0" fontId="38" fillId="5" borderId="16" xfId="0" applyFont="1" applyFill="1" applyBorder="1" applyAlignment="1">
      <alignment horizontal="justify" vertical="center" wrapText="1"/>
    </xf>
    <xf numFmtId="176" fontId="0" fillId="0" borderId="50" xfId="0" applyNumberFormat="1" applyBorder="1">
      <alignment vertical="center"/>
    </xf>
    <xf numFmtId="0" fontId="38" fillId="0" borderId="53" xfId="0" applyFont="1" applyBorder="1" applyAlignment="1" applyProtection="1">
      <alignment horizontal="right" vertical="center" wrapText="1" indent="6"/>
      <protection locked="0"/>
    </xf>
    <xf numFmtId="0" fontId="38" fillId="0" borderId="34" xfId="0" applyFont="1" applyBorder="1" applyAlignment="1" applyProtection="1">
      <alignment horizontal="justify" vertical="center" wrapText="1"/>
      <protection locked="0"/>
    </xf>
    <xf numFmtId="0" fontId="38" fillId="0" borderId="51" xfId="0" applyFont="1" applyBorder="1" applyAlignment="1" applyProtection="1">
      <alignment horizontal="right" vertical="center" wrapText="1"/>
      <protection locked="0"/>
    </xf>
    <xf numFmtId="0" fontId="0" fillId="0" borderId="57" xfId="0" applyFill="1" applyBorder="1" applyAlignment="1">
      <alignment horizontal="center" vertical="center"/>
    </xf>
    <xf numFmtId="0" fontId="0" fillId="0" borderId="16" xfId="0" applyBorder="1">
      <alignment vertical="center"/>
    </xf>
    <xf numFmtId="176" fontId="0" fillId="0" borderId="51" xfId="0" applyNumberFormat="1" applyBorder="1">
      <alignment vertical="center"/>
    </xf>
    <xf numFmtId="9" fontId="0" fillId="2" borderId="13" xfId="0" applyNumberFormat="1" applyFill="1" applyBorder="1" applyAlignment="1">
      <alignment horizontal="center" vertical="center"/>
    </xf>
    <xf numFmtId="0" fontId="0" fillId="2" borderId="53" xfId="0" applyFill="1" applyBorder="1" applyAlignment="1">
      <alignment horizontal="center" vertical="center"/>
    </xf>
    <xf numFmtId="181" fontId="0" fillId="0" borderId="34" xfId="0" applyNumberFormat="1" applyBorder="1" applyAlignment="1">
      <alignment horizontal="left" vertical="center" indent="1"/>
    </xf>
    <xf numFmtId="0" fontId="0" fillId="2" borderId="49" xfId="0" applyFill="1" applyBorder="1" applyAlignment="1">
      <alignment horizontal="centerContinuous" vertical="center"/>
    </xf>
    <xf numFmtId="38" fontId="0" fillId="2" borderId="53" xfId="0" applyNumberFormat="1" applyFill="1" applyBorder="1" applyAlignment="1">
      <alignment horizontal="center" vertical="center"/>
    </xf>
    <xf numFmtId="181" fontId="0" fillId="4" borderId="68" xfId="0" applyNumberFormat="1" applyFill="1" applyBorder="1" applyAlignment="1" applyProtection="1">
      <alignment horizontal="left" vertical="center" indent="1"/>
      <protection locked="0"/>
    </xf>
    <xf numFmtId="181" fontId="0" fillId="4" borderId="37" xfId="0" applyNumberFormat="1" applyFill="1" applyBorder="1" applyAlignment="1" applyProtection="1">
      <alignment horizontal="left" vertical="center" indent="1"/>
      <protection locked="0"/>
    </xf>
    <xf numFmtId="176" fontId="0" fillId="0" borderId="16" xfId="0" applyNumberFormat="1" applyBorder="1">
      <alignment vertical="center"/>
    </xf>
    <xf numFmtId="0" fontId="0" fillId="0" borderId="0" xfId="0">
      <alignment vertical="center"/>
    </xf>
    <xf numFmtId="0" fontId="0" fillId="0" borderId="7" xfId="0" applyFill="1" applyBorder="1" applyAlignment="1">
      <alignment horizontal="left" vertical="center"/>
    </xf>
    <xf numFmtId="0" fontId="0" fillId="0" borderId="4" xfId="0" applyFill="1" applyBorder="1" applyAlignment="1">
      <alignment horizontal="left" vertical="center"/>
    </xf>
    <xf numFmtId="0" fontId="0" fillId="0" borderId="8" xfId="0" applyFill="1" applyBorder="1" applyAlignment="1">
      <alignment horizontal="left" vertical="center"/>
    </xf>
    <xf numFmtId="3" fontId="19" fillId="0" borderId="43" xfId="0" applyNumberFormat="1" applyFont="1" applyBorder="1" applyProtection="1">
      <alignment vertical="center"/>
    </xf>
    <xf numFmtId="0" fontId="0" fillId="2" borderId="14" xfId="0" applyFill="1" applyBorder="1" applyAlignment="1">
      <alignment horizontal="center" vertical="center"/>
    </xf>
    <xf numFmtId="0" fontId="0" fillId="0" borderId="0" xfId="0">
      <alignment vertical="center"/>
    </xf>
    <xf numFmtId="0" fontId="0" fillId="0" borderId="9" xfId="0" applyFill="1" applyBorder="1" applyAlignment="1">
      <alignment horizontal="left" vertical="center"/>
    </xf>
    <xf numFmtId="9" fontId="0" fillId="0" borderId="1" xfId="0" applyNumberFormat="1" applyBorder="1" applyAlignment="1">
      <alignment horizontal="right" vertical="center"/>
    </xf>
    <xf numFmtId="179" fontId="0" fillId="0" borderId="16" xfId="2" applyNumberFormat="1" applyFont="1" applyBorder="1">
      <alignment vertical="center"/>
    </xf>
    <xf numFmtId="0" fontId="0" fillId="2" borderId="14" xfId="0" applyFill="1" applyBorder="1" applyAlignment="1">
      <alignment horizontal="center" vertical="center"/>
    </xf>
    <xf numFmtId="0" fontId="0" fillId="2" borderId="20" xfId="0" applyFill="1" applyBorder="1" applyAlignment="1">
      <alignment horizontal="center" vertical="center"/>
    </xf>
    <xf numFmtId="0" fontId="0" fillId="0" borderId="0" xfId="0">
      <alignment vertical="center"/>
    </xf>
    <xf numFmtId="181" fontId="0" fillId="4" borderId="73" xfId="0" applyNumberFormat="1" applyFill="1" applyBorder="1" applyAlignment="1" applyProtection="1">
      <alignment horizontal="left" vertical="center" indent="1"/>
      <protection locked="0"/>
    </xf>
    <xf numFmtId="176" fontId="0" fillId="0" borderId="3" xfId="0" applyNumberFormat="1" applyBorder="1">
      <alignment vertical="center"/>
    </xf>
    <xf numFmtId="181" fontId="0" fillId="0" borderId="15" xfId="0" applyNumberFormat="1" applyBorder="1" applyAlignment="1">
      <alignment horizontal="left" vertical="center" indent="1"/>
    </xf>
    <xf numFmtId="0" fontId="31" fillId="2" borderId="14" xfId="0" applyFont="1" applyFill="1" applyBorder="1" applyAlignment="1">
      <alignment horizontal="center" vertical="center" wrapText="1"/>
    </xf>
    <xf numFmtId="0" fontId="37" fillId="0" borderId="0" xfId="0" applyFont="1" applyFill="1" applyAlignment="1">
      <alignment horizontal="center" vertical="center"/>
    </xf>
    <xf numFmtId="0" fontId="0" fillId="2" borderId="47" xfId="0" applyFill="1" applyBorder="1" applyAlignment="1">
      <alignment horizontal="center" vertical="center"/>
    </xf>
    <xf numFmtId="177" fontId="0" fillId="0" borderId="22" xfId="0" applyNumberFormat="1" applyBorder="1">
      <alignment vertical="center"/>
    </xf>
    <xf numFmtId="180" fontId="0" fillId="4" borderId="48" xfId="2" applyNumberFormat="1" applyFont="1" applyFill="1" applyBorder="1" applyProtection="1">
      <alignment vertical="center"/>
      <protection locked="0"/>
    </xf>
    <xf numFmtId="0" fontId="8" fillId="2" borderId="52" xfId="0" applyFont="1" applyFill="1" applyBorder="1">
      <alignment vertical="center"/>
    </xf>
    <xf numFmtId="0" fontId="8" fillId="0" borderId="65" xfId="0" applyFont="1" applyBorder="1">
      <alignment vertical="center"/>
    </xf>
    <xf numFmtId="176" fontId="9" fillId="0" borderId="0" xfId="0" applyNumberFormat="1" applyFont="1" applyFill="1">
      <alignment vertical="center"/>
    </xf>
    <xf numFmtId="0" fontId="0" fillId="0" borderId="1" xfId="0" applyFill="1" applyBorder="1" applyAlignment="1">
      <alignment vertical="center" wrapText="1"/>
    </xf>
    <xf numFmtId="0" fontId="13" fillId="0" borderId="0" xfId="0" applyFont="1" applyFill="1">
      <alignment vertical="center"/>
    </xf>
    <xf numFmtId="0" fontId="33" fillId="0" borderId="0" xfId="0" applyFont="1" applyAlignment="1">
      <alignment horizontal="right" vertical="center"/>
    </xf>
    <xf numFmtId="0" fontId="33" fillId="0" borderId="0" xfId="0" applyFont="1" applyFill="1" applyBorder="1">
      <alignment vertical="center"/>
    </xf>
    <xf numFmtId="0" fontId="33" fillId="0" borderId="0" xfId="0" applyFont="1" applyBorder="1" applyAlignment="1">
      <alignment horizontal="right" vertical="center"/>
    </xf>
    <xf numFmtId="0" fontId="33" fillId="0" borderId="0" xfId="0" applyFont="1" applyBorder="1">
      <alignment vertical="center"/>
    </xf>
    <xf numFmtId="0" fontId="33" fillId="0" borderId="0" xfId="0" applyFont="1" applyFill="1" applyBorder="1" applyAlignment="1">
      <alignment horizontal="right" vertical="center"/>
    </xf>
    <xf numFmtId="0" fontId="0" fillId="0" borderId="0" xfId="0" applyProtection="1">
      <alignment vertical="center"/>
      <protection locked="0"/>
    </xf>
    <xf numFmtId="0" fontId="0" fillId="0" borderId="0" xfId="0" applyAlignment="1" applyProtection="1">
      <protection locked="0"/>
    </xf>
    <xf numFmtId="0" fontId="0" fillId="0" borderId="0" xfId="0" applyAlignment="1" applyProtection="1">
      <alignment horizontal="right" vertical="center"/>
      <protection locked="0"/>
    </xf>
    <xf numFmtId="0" fontId="27" fillId="0" borderId="0" xfId="0" applyFont="1" applyBorder="1" applyAlignment="1" applyProtection="1">
      <alignment vertical="center"/>
    </xf>
    <xf numFmtId="0" fontId="0" fillId="0" borderId="0" xfId="0" applyFill="1" applyBorder="1" applyAlignment="1" applyProtection="1">
      <alignment horizontal="center" vertical="center"/>
    </xf>
    <xf numFmtId="0" fontId="0" fillId="0" borderId="75" xfId="0" applyFill="1" applyBorder="1" applyAlignment="1" applyProtection="1">
      <alignment horizontal="left" vertical="top" wrapText="1"/>
      <protection locked="0"/>
    </xf>
    <xf numFmtId="0" fontId="0" fillId="0" borderId="75" xfId="0" applyBorder="1" applyAlignment="1">
      <alignment vertical="top" wrapText="1"/>
    </xf>
    <xf numFmtId="0" fontId="0" fillId="0" borderId="75" xfId="0" applyBorder="1" applyAlignment="1" applyProtection="1">
      <alignment horizontal="center" vertical="top" wrapText="1"/>
      <protection locked="0"/>
    </xf>
    <xf numFmtId="0" fontId="0" fillId="0" borderId="0" xfId="0" applyBorder="1" applyAlignment="1">
      <alignment horizontal="left" vertical="top" wrapText="1"/>
    </xf>
    <xf numFmtId="0" fontId="43" fillId="0" borderId="77" xfId="0" applyFont="1" applyBorder="1">
      <alignment vertical="center"/>
    </xf>
    <xf numFmtId="0" fontId="10" fillId="0" borderId="0" xfId="0" applyFont="1" applyBorder="1" applyAlignment="1">
      <alignment horizontal="left" vertical="center" wrapText="1"/>
    </xf>
    <xf numFmtId="0" fontId="0" fillId="0" borderId="0" xfId="0" applyBorder="1" applyAlignment="1">
      <alignment vertical="center" wrapText="1"/>
    </xf>
    <xf numFmtId="38" fontId="30" fillId="0" borderId="31" xfId="1" applyFont="1" applyBorder="1">
      <alignment vertical="center"/>
    </xf>
    <xf numFmtId="0" fontId="34" fillId="0" borderId="31" xfId="0" applyFont="1" applyBorder="1">
      <alignment vertical="center"/>
    </xf>
    <xf numFmtId="0" fontId="26" fillId="0" borderId="0" xfId="0" applyFont="1" applyBorder="1" applyAlignment="1">
      <alignment horizontal="left" vertical="center" wrapText="1"/>
    </xf>
    <xf numFmtId="0" fontId="44" fillId="0" borderId="0" xfId="0" applyFont="1" applyBorder="1" applyAlignment="1">
      <alignment horizontal="left" vertical="center" wrapText="1"/>
    </xf>
    <xf numFmtId="3" fontId="30" fillId="0" borderId="75" xfId="0" applyNumberFormat="1" applyFont="1" applyBorder="1" applyAlignment="1">
      <alignment horizontal="right" vertical="center"/>
    </xf>
    <xf numFmtId="0" fontId="34" fillId="0" borderId="75" xfId="0" applyFont="1" applyBorder="1">
      <alignment vertical="center"/>
    </xf>
    <xf numFmtId="0" fontId="45" fillId="0" borderId="75" xfId="0" applyFont="1" applyBorder="1" applyAlignment="1">
      <alignment horizontal="left" vertical="center" wrapText="1"/>
    </xf>
    <xf numFmtId="0" fontId="44" fillId="0" borderId="75" xfId="0" applyFont="1" applyBorder="1" applyAlignment="1">
      <alignment horizontal="left" vertical="center" wrapText="1"/>
    </xf>
    <xf numFmtId="0" fontId="43" fillId="0" borderId="83" xfId="0" applyFont="1" applyBorder="1">
      <alignment vertical="center"/>
    </xf>
    <xf numFmtId="0" fontId="47" fillId="0" borderId="0" xfId="0" applyFont="1" applyBorder="1" applyAlignment="1">
      <alignment horizontal="left" vertical="center" wrapText="1"/>
    </xf>
    <xf numFmtId="0" fontId="13" fillId="0" borderId="33" xfId="0" applyFont="1" applyBorder="1" applyAlignment="1" applyProtection="1">
      <alignment vertical="center"/>
      <protection locked="0"/>
    </xf>
    <xf numFmtId="0" fontId="13" fillId="0" borderId="2" xfId="0" applyFont="1" applyBorder="1" applyAlignment="1" applyProtection="1">
      <alignment vertical="center"/>
      <protection locked="0"/>
    </xf>
    <xf numFmtId="0" fontId="48" fillId="0" borderId="0" xfId="0" applyFont="1" applyBorder="1" applyAlignment="1">
      <alignment horizontal="left" vertical="center"/>
    </xf>
    <xf numFmtId="0" fontId="13" fillId="0" borderId="68" xfId="0" applyFont="1" applyBorder="1">
      <alignment vertical="center"/>
    </xf>
    <xf numFmtId="0" fontId="51" fillId="0" borderId="0" xfId="0" applyFont="1" applyFill="1" applyBorder="1" applyAlignment="1" applyProtection="1">
      <alignment vertical="center"/>
      <protection locked="0"/>
    </xf>
    <xf numFmtId="0" fontId="51" fillId="0" borderId="0" xfId="0" applyFont="1" applyFill="1" applyBorder="1" applyProtection="1">
      <alignment vertical="center"/>
      <protection locked="0"/>
    </xf>
    <xf numFmtId="0" fontId="13" fillId="0" borderId="73" xfId="0" applyFont="1" applyBorder="1">
      <alignment vertical="center"/>
    </xf>
    <xf numFmtId="0" fontId="33" fillId="0" borderId="89" xfId="0" applyFont="1" applyBorder="1">
      <alignment vertical="center"/>
    </xf>
    <xf numFmtId="0" fontId="13" fillId="0" borderId="90" xfId="0" applyFont="1" applyBorder="1">
      <alignment vertical="center"/>
    </xf>
    <xf numFmtId="176" fontId="49" fillId="0" borderId="90" xfId="0" applyNumberFormat="1" applyFont="1" applyBorder="1" applyAlignment="1">
      <alignment horizontal="center" vertical="center"/>
    </xf>
    <xf numFmtId="0" fontId="51" fillId="0" borderId="91" xfId="0" applyFont="1" applyBorder="1">
      <alignment vertical="center"/>
    </xf>
    <xf numFmtId="0" fontId="51" fillId="0" borderId="0" xfId="0" applyFont="1" applyFill="1" applyBorder="1">
      <alignment vertical="center"/>
    </xf>
    <xf numFmtId="0" fontId="13" fillId="0" borderId="92" xfId="0" applyFont="1" applyBorder="1">
      <alignment vertical="center"/>
    </xf>
    <xf numFmtId="0" fontId="13" fillId="0" borderId="93" xfId="0" applyFont="1" applyBorder="1">
      <alignment vertical="center"/>
    </xf>
    <xf numFmtId="0" fontId="13" fillId="0" borderId="33" xfId="0" applyFont="1" applyBorder="1">
      <alignment vertical="center"/>
    </xf>
    <xf numFmtId="0" fontId="13" fillId="0" borderId="2" xfId="0" applyFont="1" applyBorder="1">
      <alignment vertical="center"/>
    </xf>
    <xf numFmtId="0" fontId="33" fillId="0" borderId="9" xfId="0" applyFont="1" applyBorder="1">
      <alignment vertical="center"/>
    </xf>
    <xf numFmtId="0" fontId="33" fillId="0" borderId="37" xfId="0" applyFont="1" applyBorder="1">
      <alignment vertical="center"/>
    </xf>
    <xf numFmtId="0" fontId="19" fillId="0" borderId="0" xfId="0" applyFont="1" applyFill="1" applyBorder="1" applyProtection="1">
      <alignment vertical="center"/>
      <protection locked="0"/>
    </xf>
    <xf numFmtId="0" fontId="13" fillId="0" borderId="0" xfId="0" applyFont="1" applyAlignment="1">
      <alignment horizontal="left" vertical="center"/>
    </xf>
    <xf numFmtId="38" fontId="43" fillId="0" borderId="75" xfId="1" applyFont="1" applyFill="1" applyBorder="1" applyProtection="1">
      <alignment vertical="center"/>
    </xf>
    <xf numFmtId="0" fontId="19" fillId="0" borderId="0" xfId="0" applyFont="1">
      <alignment vertical="center"/>
    </xf>
    <xf numFmtId="0" fontId="53" fillId="0" borderId="93" xfId="0" applyFont="1" applyBorder="1" applyProtection="1">
      <alignment vertical="center"/>
      <protection locked="0"/>
    </xf>
    <xf numFmtId="0" fontId="53" fillId="0" borderId="2" xfId="0" applyFont="1" applyBorder="1" applyProtection="1">
      <alignment vertical="center"/>
      <protection locked="0"/>
    </xf>
    <xf numFmtId="0" fontId="0" fillId="0" borderId="1" xfId="0" applyBorder="1" applyAlignment="1" applyProtection="1">
      <alignment horizontal="center" vertical="center"/>
      <protection locked="0"/>
    </xf>
    <xf numFmtId="0" fontId="0" fillId="0" borderId="1" xfId="0" applyBorder="1" applyProtection="1">
      <alignment vertical="center"/>
      <protection locked="0"/>
    </xf>
    <xf numFmtId="0" fontId="0" fillId="0" borderId="42" xfId="0" applyFill="1" applyBorder="1" applyAlignment="1">
      <alignment vertical="center" textRotation="255"/>
    </xf>
    <xf numFmtId="0" fontId="0" fillId="0" borderId="0" xfId="0" applyBorder="1" applyAlignment="1">
      <alignment horizontal="right" vertical="center"/>
    </xf>
    <xf numFmtId="0" fontId="12" fillId="0" borderId="0" xfId="0" applyFont="1" applyFill="1" applyBorder="1" applyAlignment="1">
      <alignment horizontal="right" vertical="center"/>
    </xf>
    <xf numFmtId="0" fontId="19" fillId="0" borderId="69" xfId="0" applyFont="1" applyFill="1" applyBorder="1" applyAlignment="1">
      <alignment vertical="center" wrapText="1"/>
    </xf>
    <xf numFmtId="9" fontId="54" fillId="0" borderId="1" xfId="2" applyFont="1" applyBorder="1">
      <alignment vertical="center"/>
    </xf>
    <xf numFmtId="0" fontId="13" fillId="6" borderId="86" xfId="0" applyFont="1" applyFill="1" applyBorder="1" applyAlignment="1" applyProtection="1">
      <alignment horizontal="center" vertical="center"/>
      <protection locked="0"/>
    </xf>
    <xf numFmtId="0" fontId="46" fillId="2" borderId="33" xfId="0" applyFont="1" applyFill="1" applyBorder="1" applyAlignment="1">
      <alignment vertical="center"/>
    </xf>
    <xf numFmtId="0" fontId="46" fillId="2" borderId="2" xfId="0" applyFont="1" applyFill="1" applyBorder="1" applyAlignment="1">
      <alignment vertical="center"/>
    </xf>
    <xf numFmtId="0" fontId="46" fillId="2" borderId="11" xfId="0" applyFont="1" applyFill="1" applyBorder="1" applyAlignment="1">
      <alignment vertical="center"/>
    </xf>
    <xf numFmtId="38" fontId="43" fillId="7" borderId="78" xfId="1" applyFont="1" applyFill="1" applyBorder="1" applyProtection="1">
      <alignment vertical="center"/>
      <protection locked="0"/>
    </xf>
    <xf numFmtId="3" fontId="43" fillId="7" borderId="75" xfId="0" applyNumberFormat="1" applyFont="1" applyFill="1" applyBorder="1" applyAlignment="1" applyProtection="1">
      <alignment horizontal="right" vertical="center"/>
      <protection locked="0"/>
    </xf>
    <xf numFmtId="183" fontId="49" fillId="7" borderId="10" xfId="1" applyNumberFormat="1" applyFont="1" applyFill="1" applyBorder="1" applyAlignment="1" applyProtection="1">
      <alignment horizontal="center" vertical="center"/>
      <protection locked="0"/>
    </xf>
    <xf numFmtId="56" fontId="13" fillId="7" borderId="86" xfId="0" quotePrefix="1" applyNumberFormat="1" applyFont="1" applyFill="1" applyBorder="1" applyProtection="1">
      <alignment vertical="center"/>
      <protection locked="0"/>
    </xf>
    <xf numFmtId="56" fontId="53" fillId="7" borderId="86" xfId="0" quotePrefix="1" applyNumberFormat="1" applyFont="1" applyFill="1" applyBorder="1" applyProtection="1">
      <alignment vertical="center"/>
      <protection locked="0"/>
    </xf>
    <xf numFmtId="0" fontId="0" fillId="7" borderId="88" xfId="0" applyFill="1" applyBorder="1" applyProtection="1">
      <alignment vertical="center"/>
      <protection locked="0"/>
    </xf>
    <xf numFmtId="0" fontId="53" fillId="7" borderId="94" xfId="0" applyFont="1" applyFill="1" applyBorder="1" applyAlignment="1" applyProtection="1">
      <alignment vertical="center" wrapText="1"/>
      <protection locked="0"/>
    </xf>
    <xf numFmtId="0" fontId="53" fillId="7" borderId="97" xfId="0" applyFont="1" applyFill="1" applyBorder="1" applyProtection="1">
      <alignment vertical="center"/>
      <protection locked="0"/>
    </xf>
    <xf numFmtId="0" fontId="53" fillId="7" borderId="98" xfId="0" applyFont="1" applyFill="1" applyBorder="1" applyAlignment="1" applyProtection="1">
      <alignment vertical="center" wrapText="1"/>
      <protection locked="0"/>
    </xf>
    <xf numFmtId="0" fontId="22" fillId="7" borderId="98" xfId="0" applyFont="1" applyFill="1" applyBorder="1" applyProtection="1">
      <alignment vertical="center"/>
      <protection locked="0"/>
    </xf>
    <xf numFmtId="0" fontId="51" fillId="7" borderId="96" xfId="0" applyFont="1" applyFill="1" applyBorder="1" applyProtection="1">
      <alignment vertical="center"/>
      <protection locked="0"/>
    </xf>
    <xf numFmtId="0" fontId="51" fillId="7" borderId="27" xfId="0" applyFont="1" applyFill="1" applyBorder="1" applyProtection="1">
      <alignment vertical="center"/>
      <protection locked="0"/>
    </xf>
    <xf numFmtId="0" fontId="51" fillId="7" borderId="36" xfId="0" applyFont="1" applyFill="1" applyBorder="1" applyProtection="1">
      <alignment vertical="center"/>
      <protection locked="0"/>
    </xf>
    <xf numFmtId="0" fontId="48" fillId="8" borderId="1" xfId="0" applyFont="1" applyFill="1" applyBorder="1" applyAlignment="1">
      <alignment horizontal="center" vertical="center"/>
    </xf>
    <xf numFmtId="0" fontId="48" fillId="8" borderId="50" xfId="0" applyFont="1" applyFill="1" applyBorder="1" applyAlignment="1">
      <alignment horizontal="center" vertical="center"/>
    </xf>
    <xf numFmtId="38" fontId="19" fillId="7" borderId="22" xfId="1" applyFont="1" applyFill="1" applyBorder="1" applyProtection="1">
      <alignment vertical="center"/>
      <protection locked="0"/>
    </xf>
    <xf numFmtId="0" fontId="12" fillId="7" borderId="50" xfId="0" applyFont="1" applyFill="1" applyBorder="1" applyProtection="1">
      <alignment vertical="center"/>
      <protection locked="0"/>
    </xf>
    <xf numFmtId="0" fontId="9" fillId="7" borderId="50" xfId="0" applyFont="1" applyFill="1" applyBorder="1" applyProtection="1">
      <alignment vertical="center"/>
      <protection locked="0"/>
    </xf>
    <xf numFmtId="0" fontId="0" fillId="7" borderId="50" xfId="0" applyFill="1" applyBorder="1" applyAlignment="1" applyProtection="1">
      <alignment horizontal="right" vertical="center"/>
      <protection locked="0"/>
    </xf>
    <xf numFmtId="0" fontId="0" fillId="7" borderId="74" xfId="0" applyFill="1" applyBorder="1" applyAlignment="1" applyProtection="1">
      <alignment horizontal="right" vertical="center"/>
      <protection locked="0"/>
    </xf>
    <xf numFmtId="38" fontId="11" fillId="7" borderId="36" xfId="1" applyFont="1" applyFill="1" applyBorder="1" applyAlignment="1" applyProtection="1">
      <alignment horizontal="right" vertical="center"/>
      <protection locked="0"/>
    </xf>
    <xf numFmtId="0" fontId="58" fillId="0" borderId="34" xfId="0" applyFont="1" applyBorder="1" applyAlignment="1">
      <alignment horizontal="right" vertical="center"/>
    </xf>
    <xf numFmtId="0" fontId="59" fillId="0" borderId="34" xfId="0" applyFont="1" applyBorder="1" applyAlignment="1">
      <alignment horizontal="right" vertical="center"/>
    </xf>
    <xf numFmtId="0" fontId="59" fillId="0" borderId="34" xfId="0" applyFont="1" applyFill="1" applyBorder="1" applyAlignment="1">
      <alignment horizontal="right" vertical="center"/>
    </xf>
    <xf numFmtId="0" fontId="59" fillId="0" borderId="62" xfId="0" applyFont="1" applyFill="1" applyBorder="1" applyAlignment="1">
      <alignment horizontal="right" vertical="center"/>
    </xf>
    <xf numFmtId="0" fontId="59" fillId="0" borderId="15" xfId="0" applyFont="1" applyFill="1" applyBorder="1" applyAlignment="1">
      <alignment horizontal="right" vertical="center"/>
    </xf>
    <xf numFmtId="0" fontId="18" fillId="2" borderId="30" xfId="0" applyFont="1" applyFill="1" applyBorder="1" applyAlignment="1">
      <alignment horizontal="center" vertical="center"/>
    </xf>
    <xf numFmtId="0" fontId="18" fillId="0" borderId="12" xfId="0" applyFont="1" applyFill="1" applyBorder="1">
      <alignment vertical="center"/>
    </xf>
    <xf numFmtId="0" fontId="19" fillId="0" borderId="1" xfId="0" applyFont="1" applyFill="1" applyBorder="1">
      <alignment vertical="center"/>
    </xf>
    <xf numFmtId="0" fontId="10" fillId="0" borderId="1" xfId="0" applyFont="1" applyBorder="1" applyAlignment="1">
      <alignment horizontal="left" vertical="center" wrapText="1"/>
    </xf>
    <xf numFmtId="0" fontId="18" fillId="0" borderId="34" xfId="0" applyFont="1" applyFill="1" applyBorder="1" applyAlignment="1">
      <alignment horizontal="center" vertical="center"/>
    </xf>
    <xf numFmtId="0" fontId="19" fillId="0" borderId="34" xfId="0" applyFont="1" applyFill="1" applyBorder="1" applyAlignment="1">
      <alignment horizontal="center" vertical="center"/>
    </xf>
    <xf numFmtId="0" fontId="62" fillId="0" borderId="0" xfId="0" applyFont="1" applyProtection="1">
      <alignment vertical="center"/>
      <protection locked="0"/>
    </xf>
    <xf numFmtId="0" fontId="63" fillId="0" borderId="0" xfId="0" applyFont="1" applyProtection="1">
      <alignment vertical="center"/>
      <protection locked="0"/>
    </xf>
    <xf numFmtId="0" fontId="64" fillId="2" borderId="1" xfId="0" applyFont="1" applyFill="1" applyBorder="1">
      <alignment vertical="center"/>
    </xf>
    <xf numFmtId="0" fontId="65" fillId="2" borderId="1" xfId="0" applyFont="1" applyFill="1" applyBorder="1">
      <alignment vertical="center"/>
    </xf>
    <xf numFmtId="0" fontId="65" fillId="2" borderId="1" xfId="0" applyFont="1" applyFill="1" applyBorder="1" applyAlignment="1">
      <alignment vertical="center" wrapText="1"/>
    </xf>
    <xf numFmtId="0" fontId="18" fillId="2" borderId="49" xfId="0" applyFont="1" applyFill="1" applyBorder="1" applyAlignment="1">
      <alignment horizontal="center" vertical="center"/>
    </xf>
    <xf numFmtId="0" fontId="60" fillId="2" borderId="63" xfId="0" applyFont="1" applyFill="1" applyBorder="1" applyAlignment="1">
      <alignment horizontal="center" vertical="center"/>
    </xf>
    <xf numFmtId="0" fontId="60" fillId="2" borderId="15" xfId="0" applyFont="1" applyFill="1" applyBorder="1" applyAlignment="1">
      <alignment horizontal="center" vertical="center"/>
    </xf>
    <xf numFmtId="0" fontId="18" fillId="2" borderId="80" xfId="0" applyFont="1" applyFill="1" applyBorder="1" applyAlignment="1">
      <alignment horizontal="left" vertical="center" wrapText="1" indent="1"/>
    </xf>
    <xf numFmtId="0" fontId="18" fillId="0" borderId="75" xfId="0" applyFont="1" applyBorder="1" applyAlignment="1">
      <alignment horizontal="left" vertical="center" wrapText="1"/>
    </xf>
    <xf numFmtId="176" fontId="21" fillId="7" borderId="16" xfId="0" applyNumberFormat="1" applyFont="1" applyFill="1" applyBorder="1" applyAlignment="1" applyProtection="1">
      <alignment horizontal="center" vertical="center"/>
      <protection locked="0"/>
    </xf>
    <xf numFmtId="0" fontId="35" fillId="7" borderId="51" xfId="0" applyFont="1" applyFill="1" applyBorder="1" applyProtection="1">
      <alignment vertical="center"/>
      <protection locked="0"/>
    </xf>
    <xf numFmtId="183" fontId="13" fillId="0" borderId="43" xfId="0" applyNumberFormat="1" applyFont="1" applyBorder="1" applyAlignment="1">
      <alignment horizontal="center" vertical="center"/>
    </xf>
    <xf numFmtId="184" fontId="13" fillId="0" borderId="95" xfId="0" applyNumberFormat="1" applyFont="1" applyBorder="1" applyAlignment="1">
      <alignment horizontal="center" vertical="center"/>
    </xf>
    <xf numFmtId="184" fontId="13" fillId="0" borderId="10" xfId="0" applyNumberFormat="1" applyFont="1" applyBorder="1" applyAlignment="1">
      <alignment horizontal="center" vertical="center"/>
    </xf>
    <xf numFmtId="0" fontId="19" fillId="2" borderId="81" xfId="0" applyFont="1" applyFill="1" applyBorder="1" applyAlignment="1">
      <alignment horizontal="left" vertical="center" wrapText="1" indent="1"/>
    </xf>
    <xf numFmtId="186" fontId="13" fillId="0" borderId="43" xfId="0" applyNumberFormat="1" applyFont="1" applyBorder="1" applyAlignment="1">
      <alignment horizontal="center" vertical="center"/>
    </xf>
    <xf numFmtId="187" fontId="49" fillId="0" borderId="7" xfId="0" applyNumberFormat="1" applyFont="1" applyBorder="1" applyAlignment="1">
      <alignment horizontal="center" vertical="center"/>
    </xf>
    <xf numFmtId="0" fontId="12" fillId="0" borderId="50" xfId="0" applyFont="1" applyFill="1" applyBorder="1" applyProtection="1">
      <alignment vertical="center"/>
      <protection locked="0"/>
    </xf>
    <xf numFmtId="176" fontId="50" fillId="2" borderId="1" xfId="1" applyNumberFormat="1" applyFont="1" applyFill="1" applyBorder="1" applyAlignment="1" applyProtection="1">
      <alignment vertical="center"/>
    </xf>
    <xf numFmtId="0" fontId="51" fillId="2" borderId="50" xfId="0" applyFont="1" applyFill="1" applyBorder="1" applyAlignment="1" applyProtection="1">
      <alignment vertical="center"/>
    </xf>
    <xf numFmtId="0" fontId="13" fillId="0" borderId="9" xfId="0" applyFont="1" applyBorder="1">
      <alignment vertical="center"/>
    </xf>
    <xf numFmtId="0" fontId="13" fillId="0" borderId="106" xfId="0" applyFont="1" applyBorder="1">
      <alignment vertical="center"/>
    </xf>
    <xf numFmtId="0" fontId="0" fillId="0" borderId="106" xfId="0" applyBorder="1">
      <alignment vertical="center"/>
    </xf>
    <xf numFmtId="0" fontId="53" fillId="0" borderId="9" xfId="0" applyFont="1" applyBorder="1" applyAlignment="1" applyProtection="1">
      <alignment vertical="center" wrapText="1"/>
      <protection locked="0"/>
    </xf>
    <xf numFmtId="0" fontId="53" fillId="0" borderId="108" xfId="0" applyFont="1" applyBorder="1" applyAlignment="1" applyProtection="1">
      <alignment vertical="center" wrapText="1"/>
      <protection locked="0"/>
    </xf>
    <xf numFmtId="0" fontId="13" fillId="7" borderId="88" xfId="0" applyFont="1" applyFill="1" applyBorder="1" applyAlignment="1" applyProtection="1">
      <alignment vertical="center"/>
      <protection locked="0"/>
    </xf>
    <xf numFmtId="0" fontId="51" fillId="7" borderId="66" xfId="0" applyFont="1" applyFill="1" applyBorder="1" applyProtection="1">
      <alignment vertical="center"/>
      <protection locked="0"/>
    </xf>
    <xf numFmtId="0" fontId="53" fillId="0" borderId="106" xfId="0" applyFont="1" applyBorder="1" applyAlignment="1" applyProtection="1">
      <alignment horizontal="left" vertical="center" wrapText="1"/>
      <protection locked="0"/>
    </xf>
    <xf numFmtId="0" fontId="53" fillId="0" borderId="110" xfId="0" applyFont="1" applyBorder="1" applyAlignment="1" applyProtection="1">
      <alignment horizontal="left" vertical="center" wrapText="1"/>
      <protection locked="0"/>
    </xf>
    <xf numFmtId="0" fontId="13" fillId="7" borderId="111" xfId="0" applyFont="1" applyFill="1" applyBorder="1" applyAlignment="1" applyProtection="1">
      <alignment vertical="center"/>
      <protection locked="0"/>
    </xf>
    <xf numFmtId="0" fontId="51" fillId="7" borderId="107" xfId="0" applyFont="1" applyFill="1" applyBorder="1" applyProtection="1">
      <alignment vertical="center"/>
      <protection locked="0"/>
    </xf>
    <xf numFmtId="0" fontId="8" fillId="0" borderId="0" xfId="0" applyFont="1" applyFill="1">
      <alignment vertical="center"/>
    </xf>
    <xf numFmtId="0" fontId="0" fillId="0" borderId="4" xfId="0" applyFill="1" applyBorder="1" applyAlignment="1">
      <alignment vertical="center"/>
    </xf>
    <xf numFmtId="0" fontId="0" fillId="0" borderId="8" xfId="0" applyFill="1" applyBorder="1" applyAlignment="1">
      <alignment vertical="center"/>
    </xf>
    <xf numFmtId="0" fontId="18" fillId="0" borderId="0" xfId="0" applyFont="1" applyAlignment="1">
      <alignment horizontal="right" wrapText="1"/>
    </xf>
    <xf numFmtId="0" fontId="13" fillId="3" borderId="49" xfId="0" applyFont="1" applyFill="1" applyBorder="1" applyAlignment="1">
      <alignment vertical="center" wrapText="1"/>
    </xf>
    <xf numFmtId="0" fontId="13" fillId="3" borderId="52" xfId="0" applyFont="1" applyFill="1" applyBorder="1" applyAlignment="1">
      <alignment vertical="center" wrapText="1"/>
    </xf>
    <xf numFmtId="0" fontId="36" fillId="0" borderId="1" xfId="0" applyFont="1" applyBorder="1" applyAlignment="1">
      <alignment vertical="center" wrapText="1"/>
    </xf>
    <xf numFmtId="0" fontId="0" fillId="0" borderId="50" xfId="0" applyFill="1" applyBorder="1" applyAlignment="1">
      <alignment horizontal="left" vertical="center"/>
    </xf>
    <xf numFmtId="176" fontId="68" fillId="7" borderId="22" xfId="0" applyNumberFormat="1" applyFont="1" applyFill="1" applyBorder="1" applyProtection="1">
      <alignment vertical="center"/>
    </xf>
    <xf numFmtId="0" fontId="25" fillId="2" borderId="80" xfId="0" applyFont="1" applyFill="1" applyBorder="1" applyAlignment="1">
      <alignment horizontal="left" vertical="center" wrapText="1" indent="1"/>
    </xf>
    <xf numFmtId="0" fontId="25" fillId="2" borderId="76" xfId="0" applyFont="1" applyFill="1" applyBorder="1" applyAlignment="1">
      <alignment horizontal="left" vertical="center" wrapText="1" indent="1"/>
    </xf>
    <xf numFmtId="0" fontId="33" fillId="0" borderId="73" xfId="0" applyFont="1" applyBorder="1">
      <alignment vertical="center"/>
    </xf>
    <xf numFmtId="0" fontId="33" fillId="0" borderId="109" xfId="0" applyFont="1" applyBorder="1">
      <alignment vertical="center"/>
    </xf>
    <xf numFmtId="190" fontId="33" fillId="0" borderId="43" xfId="0" applyNumberFormat="1" applyFont="1" applyBorder="1" applyAlignment="1">
      <alignment horizontal="center" vertical="center"/>
    </xf>
    <xf numFmtId="183" fontId="33" fillId="0" borderId="105" xfId="0" applyNumberFormat="1" applyFont="1" applyBorder="1" applyAlignment="1">
      <alignment horizontal="center" vertical="center"/>
    </xf>
    <xf numFmtId="183" fontId="33" fillId="0" borderId="7" xfId="0" applyNumberFormat="1" applyFont="1" applyBorder="1" applyAlignment="1">
      <alignment horizontal="center" vertical="center"/>
    </xf>
    <xf numFmtId="176" fontId="70" fillId="0" borderId="3" xfId="0" applyNumberFormat="1" applyFont="1" applyBorder="1" applyAlignment="1" applyProtection="1">
      <alignment horizontal="right" vertical="center"/>
    </xf>
    <xf numFmtId="176" fontId="70" fillId="0" borderId="112" xfId="0" applyNumberFormat="1" applyFont="1" applyBorder="1" applyAlignment="1" applyProtection="1">
      <alignment horizontal="right" vertical="center"/>
    </xf>
    <xf numFmtId="176" fontId="70" fillId="0" borderId="1" xfId="0" applyNumberFormat="1" applyFont="1" applyBorder="1" applyAlignment="1" applyProtection="1">
      <alignment horizontal="right" vertical="center"/>
    </xf>
    <xf numFmtId="176" fontId="70" fillId="0" borderId="9" xfId="0" applyNumberFormat="1" applyFont="1" applyBorder="1" applyAlignment="1" applyProtection="1">
      <alignment horizontal="right" vertical="center"/>
    </xf>
    <xf numFmtId="176" fontId="70" fillId="0" borderId="99" xfId="0" applyNumberFormat="1" applyFont="1" applyBorder="1" applyAlignment="1" applyProtection="1">
      <alignment horizontal="right" vertical="center"/>
    </xf>
    <xf numFmtId="176" fontId="70" fillId="0" borderId="6" xfId="0" applyNumberFormat="1" applyFont="1" applyBorder="1" applyAlignment="1" applyProtection="1">
      <alignment horizontal="right" vertical="center"/>
    </xf>
    <xf numFmtId="0" fontId="72" fillId="2" borderId="20" xfId="0" applyFont="1" applyFill="1" applyBorder="1" applyAlignment="1">
      <alignment horizontal="right" vertical="center"/>
    </xf>
    <xf numFmtId="0" fontId="73" fillId="2" borderId="104" xfId="0" applyFont="1" applyFill="1" applyBorder="1" applyAlignment="1">
      <alignment horizontal="right" vertical="center"/>
    </xf>
    <xf numFmtId="191" fontId="72" fillId="2" borderId="104" xfId="0" applyNumberFormat="1" applyFont="1" applyFill="1" applyBorder="1" applyAlignment="1">
      <alignment horizontal="right" vertical="center"/>
    </xf>
    <xf numFmtId="0" fontId="71" fillId="2" borderId="80" xfId="0" applyFont="1" applyFill="1" applyBorder="1" applyAlignment="1">
      <alignment horizontal="right" vertical="center"/>
    </xf>
    <xf numFmtId="38" fontId="43" fillId="0" borderId="78" xfId="1" applyNumberFormat="1" applyFont="1" applyBorder="1" applyProtection="1">
      <alignment vertical="center"/>
    </xf>
    <xf numFmtId="176" fontId="35" fillId="0" borderId="12" xfId="1" applyNumberFormat="1" applyFont="1" applyFill="1" applyBorder="1" applyAlignment="1">
      <alignment horizontal="right" vertical="center"/>
    </xf>
    <xf numFmtId="176" fontId="35" fillId="0" borderId="1" xfId="1" applyNumberFormat="1" applyFont="1" applyFill="1" applyBorder="1" applyAlignment="1">
      <alignment horizontal="right" vertical="center"/>
    </xf>
    <xf numFmtId="188" fontId="75" fillId="0" borderId="16" xfId="1" applyNumberFormat="1" applyFont="1" applyFill="1" applyBorder="1" applyAlignment="1">
      <alignment horizontal="right" vertical="center"/>
    </xf>
    <xf numFmtId="9" fontId="36" fillId="0" borderId="3" xfId="2" applyFont="1" applyBorder="1" applyAlignment="1" applyProtection="1">
      <alignment horizontal="right" vertical="center"/>
    </xf>
    <xf numFmtId="0" fontId="35" fillId="0" borderId="14" xfId="0" applyFont="1" applyFill="1" applyBorder="1" applyAlignment="1">
      <alignment vertical="center" wrapText="1"/>
    </xf>
    <xf numFmtId="189" fontId="25" fillId="0" borderId="21" xfId="0" applyNumberFormat="1" applyFont="1" applyFill="1" applyBorder="1" applyAlignment="1">
      <alignment horizontal="right" vertical="center"/>
    </xf>
    <xf numFmtId="185" fontId="25" fillId="0" borderId="70" xfId="0" applyNumberFormat="1" applyFont="1" applyFill="1" applyBorder="1" applyAlignment="1">
      <alignment horizontal="right" vertical="center"/>
    </xf>
    <xf numFmtId="176" fontId="25" fillId="0" borderId="8" xfId="0" applyNumberFormat="1" applyFont="1" applyBorder="1" applyAlignment="1">
      <alignment horizontal="right" vertical="center"/>
    </xf>
    <xf numFmtId="176" fontId="25" fillId="0" borderId="41" xfId="0" applyNumberFormat="1" applyFont="1" applyBorder="1" applyAlignment="1">
      <alignment horizontal="right" vertical="center"/>
    </xf>
    <xf numFmtId="0" fontId="36" fillId="0" borderId="40" xfId="0" applyFont="1" applyBorder="1" applyAlignment="1">
      <alignment horizontal="left" vertical="center" wrapText="1"/>
    </xf>
    <xf numFmtId="0" fontId="33" fillId="0" borderId="7" xfId="0" applyFont="1" applyBorder="1" applyAlignment="1">
      <alignment vertical="center"/>
    </xf>
    <xf numFmtId="0" fontId="33" fillId="0" borderId="43" xfId="0" applyFont="1" applyBorder="1">
      <alignment vertical="center"/>
    </xf>
    <xf numFmtId="0" fontId="33" fillId="0" borderId="105" xfId="0" applyFont="1" applyBorder="1">
      <alignment vertical="center"/>
    </xf>
    <xf numFmtId="3" fontId="25" fillId="0" borderId="43" xfId="0" applyNumberFormat="1" applyFont="1" applyBorder="1" applyAlignment="1">
      <alignment vertical="center"/>
    </xf>
    <xf numFmtId="3" fontId="25" fillId="0" borderId="105" xfId="0" applyNumberFormat="1" applyFont="1" applyBorder="1" applyAlignment="1">
      <alignment vertical="center"/>
    </xf>
    <xf numFmtId="3" fontId="25" fillId="0" borderId="7" xfId="0" applyNumberFormat="1" applyFont="1" applyBorder="1" applyAlignment="1">
      <alignment vertical="center"/>
    </xf>
    <xf numFmtId="0" fontId="25" fillId="0" borderId="66" xfId="0" applyFont="1" applyBorder="1">
      <alignment vertical="center"/>
    </xf>
    <xf numFmtId="0" fontId="25" fillId="0" borderId="107" xfId="0" applyFont="1" applyBorder="1">
      <alignment vertical="center"/>
    </xf>
    <xf numFmtId="0" fontId="18" fillId="0" borderId="16" xfId="0" applyFont="1" applyFill="1" applyBorder="1" applyAlignment="1" applyProtection="1">
      <alignment horizontal="center" vertical="center" wrapText="1" shrinkToFit="1"/>
    </xf>
    <xf numFmtId="0" fontId="36" fillId="0" borderId="50" xfId="0" applyFont="1" applyBorder="1">
      <alignment vertical="center"/>
    </xf>
    <xf numFmtId="0" fontId="21" fillId="0" borderId="63" xfId="0" applyFont="1" applyBorder="1" applyAlignment="1">
      <alignment horizontal="center" vertical="center" wrapText="1"/>
    </xf>
    <xf numFmtId="0" fontId="21" fillId="0" borderId="7" xfId="0" applyFont="1" applyBorder="1" applyAlignment="1">
      <alignment vertical="center"/>
    </xf>
    <xf numFmtId="0" fontId="36" fillId="0" borderId="7" xfId="0" applyFont="1" applyFill="1" applyBorder="1" applyAlignment="1">
      <alignment vertical="center" wrapText="1"/>
    </xf>
    <xf numFmtId="0" fontId="21" fillId="0" borderId="10" xfId="0" applyFont="1" applyFill="1" applyBorder="1" applyAlignment="1">
      <alignment vertical="center"/>
    </xf>
    <xf numFmtId="0" fontId="0" fillId="4" borderId="50" xfId="0" applyNumberFormat="1" applyFill="1" applyBorder="1" applyAlignment="1" applyProtection="1">
      <alignment vertical="center" wrapText="1"/>
      <protection locked="0"/>
    </xf>
    <xf numFmtId="0" fontId="0" fillId="4" borderId="54" xfId="0" applyNumberFormat="1" applyFill="1" applyBorder="1" applyAlignment="1" applyProtection="1">
      <alignment vertical="center" wrapText="1"/>
      <protection locked="0"/>
    </xf>
    <xf numFmtId="0" fontId="0" fillId="4" borderId="51" xfId="0" applyNumberFormat="1" applyFill="1" applyBorder="1" applyAlignment="1" applyProtection="1">
      <alignment vertical="center" wrapText="1"/>
      <protection locked="0"/>
    </xf>
    <xf numFmtId="38" fontId="43" fillId="0" borderId="82" xfId="1" applyFont="1" applyBorder="1" applyProtection="1">
      <alignment vertical="center"/>
    </xf>
    <xf numFmtId="0" fontId="25" fillId="0" borderId="10" xfId="0" applyFont="1" applyBorder="1" applyAlignment="1">
      <alignment horizontal="left" vertical="center"/>
    </xf>
    <xf numFmtId="0" fontId="25" fillId="0" borderId="2" xfId="0" applyFont="1" applyBorder="1" applyAlignment="1">
      <alignment horizontal="left" vertical="center"/>
    </xf>
    <xf numFmtId="0" fontId="25" fillId="0" borderId="27" xfId="0" applyFont="1" applyBorder="1" applyAlignment="1">
      <alignment horizontal="left" vertical="center"/>
    </xf>
    <xf numFmtId="0" fontId="36" fillId="0" borderId="7" xfId="0" applyFont="1" applyBorder="1" applyAlignment="1">
      <alignment horizontal="left" vertical="center" wrapText="1"/>
    </xf>
    <xf numFmtId="0" fontId="36" fillId="0" borderId="4" xfId="0" applyFont="1" applyBorder="1" applyAlignment="1">
      <alignment horizontal="left" vertical="center" wrapText="1"/>
    </xf>
    <xf numFmtId="0" fontId="36" fillId="0" borderId="36" xfId="0" applyFont="1" applyBorder="1" applyAlignment="1">
      <alignment horizontal="left" vertical="center" wrapText="1"/>
    </xf>
    <xf numFmtId="0" fontId="36" fillId="0" borderId="100" xfId="0" applyFont="1" applyBorder="1" applyAlignment="1" applyProtection="1">
      <alignment horizontal="left" vertical="center" wrapText="1"/>
    </xf>
    <xf numFmtId="0" fontId="36" fillId="0" borderId="101" xfId="0" applyFont="1" applyBorder="1" applyAlignment="1" applyProtection="1">
      <alignment horizontal="left" vertical="center" wrapText="1"/>
    </xf>
    <xf numFmtId="0" fontId="36" fillId="0" borderId="102" xfId="0" applyFont="1" applyBorder="1" applyAlignment="1" applyProtection="1">
      <alignment horizontal="left" vertical="center" wrapText="1"/>
    </xf>
    <xf numFmtId="0" fontId="6" fillId="2" borderId="3" xfId="0" applyFont="1" applyFill="1" applyBorder="1" applyAlignment="1">
      <alignment horizontal="center" vertical="center"/>
    </xf>
    <xf numFmtId="0" fontId="6" fillId="2" borderId="5" xfId="0" applyFont="1" applyFill="1" applyBorder="1" applyAlignment="1">
      <alignment horizontal="center" vertical="center"/>
    </xf>
    <xf numFmtId="0" fontId="6" fillId="2" borderId="6" xfId="0" applyFont="1" applyFill="1" applyBorder="1" applyAlignment="1">
      <alignment horizontal="center" vertical="center"/>
    </xf>
    <xf numFmtId="0" fontId="6" fillId="7" borderId="1" xfId="0" applyFont="1" applyFill="1" applyBorder="1" applyAlignment="1" applyProtection="1">
      <alignment vertical="center"/>
      <protection locked="0"/>
    </xf>
    <xf numFmtId="0" fontId="32" fillId="2" borderId="1" xfId="0" applyFont="1" applyFill="1" applyBorder="1" applyAlignment="1">
      <alignment horizontal="left" vertical="center"/>
    </xf>
    <xf numFmtId="0" fontId="69" fillId="2" borderId="43" xfId="0" applyFont="1" applyFill="1" applyBorder="1" applyAlignment="1" applyProtection="1">
      <alignment horizontal="left" vertical="center"/>
    </xf>
    <xf numFmtId="0" fontId="69" fillId="2" borderId="103" xfId="0" applyFont="1" applyFill="1" applyBorder="1" applyAlignment="1" applyProtection="1">
      <alignment horizontal="left" vertical="center"/>
    </xf>
    <xf numFmtId="0" fontId="10" fillId="2" borderId="22" xfId="0" applyFont="1" applyFill="1" applyBorder="1" applyAlignment="1">
      <alignment horizontal="center" vertical="center"/>
    </xf>
    <xf numFmtId="0" fontId="10" fillId="2" borderId="24" xfId="0" applyFont="1" applyFill="1" applyBorder="1" applyAlignment="1">
      <alignment horizontal="center" vertical="center"/>
    </xf>
    <xf numFmtId="0" fontId="0" fillId="7" borderId="22" xfId="0" applyFill="1" applyBorder="1" applyAlignment="1" applyProtection="1">
      <alignment horizontal="center" vertical="center" wrapText="1"/>
      <protection locked="0"/>
    </xf>
    <xf numFmtId="0" fontId="0" fillId="7" borderId="24" xfId="0" applyFill="1" applyBorder="1" applyAlignment="1" applyProtection="1">
      <alignment horizontal="center" vertical="center" wrapText="1"/>
      <protection locked="0"/>
    </xf>
    <xf numFmtId="0" fontId="18" fillId="0" borderId="37" xfId="0" applyFont="1" applyFill="1" applyBorder="1" applyAlignment="1">
      <alignment horizontal="center" vertical="center"/>
    </xf>
    <xf numFmtId="0" fontId="19" fillId="0" borderId="24" xfId="0" applyFont="1" applyFill="1" applyBorder="1" applyAlignment="1">
      <alignment horizontal="center" vertical="center"/>
    </xf>
    <xf numFmtId="0" fontId="18" fillId="2" borderId="28" xfId="0" applyFont="1" applyFill="1" applyBorder="1" applyAlignment="1">
      <alignment horizontal="center" vertical="center"/>
    </xf>
    <xf numFmtId="0" fontId="19" fillId="2" borderId="29" xfId="0" applyFont="1" applyFill="1" applyBorder="1" applyAlignment="1">
      <alignment horizontal="center" vertical="center"/>
    </xf>
    <xf numFmtId="0" fontId="19" fillId="2" borderId="33" xfId="0" applyFont="1" applyFill="1" applyBorder="1" applyAlignment="1">
      <alignment horizontal="center" vertical="center"/>
    </xf>
    <xf numFmtId="0" fontId="19" fillId="2" borderId="11" xfId="0" applyFont="1" applyFill="1" applyBorder="1" applyAlignment="1">
      <alignment horizontal="center" vertical="center"/>
    </xf>
    <xf numFmtId="0" fontId="0" fillId="7" borderId="22" xfId="0" applyFill="1" applyBorder="1" applyAlignment="1" applyProtection="1">
      <alignment horizontal="left" vertical="center"/>
      <protection locked="0"/>
    </xf>
    <xf numFmtId="0" fontId="0" fillId="7" borderId="23" xfId="0" applyFill="1" applyBorder="1" applyAlignment="1" applyProtection="1">
      <alignment horizontal="left" vertical="center"/>
      <protection locked="0"/>
    </xf>
    <xf numFmtId="0" fontId="0" fillId="7" borderId="24" xfId="0" applyFill="1" applyBorder="1" applyAlignment="1" applyProtection="1">
      <alignment horizontal="left" vertical="center"/>
      <protection locked="0"/>
    </xf>
    <xf numFmtId="0" fontId="0" fillId="9" borderId="49" xfId="0" applyFill="1" applyBorder="1" applyAlignment="1">
      <alignment horizontal="right"/>
    </xf>
    <xf numFmtId="0" fontId="0" fillId="9" borderId="25" xfId="0" applyFill="1" applyBorder="1" applyAlignment="1">
      <alignment horizontal="right"/>
    </xf>
    <xf numFmtId="0" fontId="36" fillId="0" borderId="20" xfId="0" applyFont="1" applyFill="1" applyBorder="1" applyAlignment="1">
      <alignment horizontal="left" vertical="center" wrapText="1"/>
    </xf>
    <xf numFmtId="0" fontId="36" fillId="0" borderId="21" xfId="0" applyFont="1" applyFill="1" applyBorder="1" applyAlignment="1">
      <alignment horizontal="left" vertical="center" wrapText="1"/>
    </xf>
    <xf numFmtId="0" fontId="36" fillId="0" borderId="25" xfId="0" applyFont="1" applyFill="1" applyBorder="1" applyAlignment="1">
      <alignment horizontal="left" vertical="center" wrapText="1"/>
    </xf>
    <xf numFmtId="0" fontId="36" fillId="0" borderId="71" xfId="0" applyFont="1" applyFill="1" applyBorder="1" applyAlignment="1">
      <alignment horizontal="left" vertical="center" wrapText="1"/>
    </xf>
    <xf numFmtId="0" fontId="36" fillId="0" borderId="70" xfId="0" applyFont="1" applyFill="1" applyBorder="1" applyAlignment="1">
      <alignment horizontal="left" vertical="center" wrapText="1"/>
    </xf>
    <xf numFmtId="0" fontId="36" fillId="0" borderId="72" xfId="0" applyFont="1" applyFill="1" applyBorder="1" applyAlignment="1">
      <alignment horizontal="left" vertical="center" wrapText="1"/>
    </xf>
    <xf numFmtId="0" fontId="0" fillId="7" borderId="20" xfId="0" applyFill="1" applyBorder="1" applyAlignment="1" applyProtection="1">
      <alignment horizontal="left" vertical="center" wrapText="1" shrinkToFit="1"/>
      <protection locked="0"/>
    </xf>
    <xf numFmtId="0" fontId="0" fillId="7" borderId="21" xfId="0" applyFill="1" applyBorder="1" applyAlignment="1" applyProtection="1">
      <alignment horizontal="left" vertical="center" wrapText="1" shrinkToFit="1"/>
      <protection locked="0"/>
    </xf>
    <xf numFmtId="0" fontId="0" fillId="7" borderId="25" xfId="0" applyFill="1" applyBorder="1" applyAlignment="1" applyProtection="1">
      <alignment horizontal="left" vertical="center" wrapText="1" shrinkToFit="1"/>
      <protection locked="0"/>
    </xf>
    <xf numFmtId="0" fontId="0" fillId="7" borderId="26" xfId="0" applyFill="1" applyBorder="1" applyAlignment="1" applyProtection="1">
      <alignment horizontal="center" vertical="center" wrapText="1"/>
      <protection locked="0"/>
    </xf>
    <xf numFmtId="0" fontId="23" fillId="0" borderId="7" xfId="0" applyFont="1" applyFill="1" applyBorder="1" applyAlignment="1">
      <alignment horizontal="left" vertical="center" wrapText="1"/>
    </xf>
    <xf numFmtId="0" fontId="24" fillId="0" borderId="4" xfId="0" applyFont="1" applyFill="1" applyBorder="1" applyAlignment="1">
      <alignment horizontal="left" vertical="center" wrapText="1"/>
    </xf>
    <xf numFmtId="0" fontId="24" fillId="0" borderId="36" xfId="0" applyFont="1" applyFill="1" applyBorder="1" applyAlignment="1">
      <alignment horizontal="left" vertical="center" wrapText="1"/>
    </xf>
    <xf numFmtId="0" fontId="23" fillId="2" borderId="14" xfId="0" applyFont="1" applyFill="1" applyBorder="1" applyAlignment="1">
      <alignment horizontal="center" vertical="center"/>
    </xf>
    <xf numFmtId="0" fontId="24" fillId="2" borderId="1" xfId="0" applyFont="1" applyFill="1" applyBorder="1" applyAlignment="1">
      <alignment horizontal="center" vertical="center"/>
    </xf>
    <xf numFmtId="0" fontId="18" fillId="2" borderId="31" xfId="0" applyFont="1" applyFill="1" applyBorder="1" applyAlignment="1">
      <alignment horizontal="center" vertical="center"/>
    </xf>
    <xf numFmtId="0" fontId="19" fillId="2" borderId="31" xfId="0" applyFont="1" applyFill="1" applyBorder="1" applyAlignment="1">
      <alignment horizontal="center" vertical="center"/>
    </xf>
    <xf numFmtId="0" fontId="19" fillId="2" borderId="32"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7" xfId="0" applyFont="1" applyFill="1" applyBorder="1" applyAlignment="1">
      <alignment horizontal="center" vertical="center"/>
    </xf>
    <xf numFmtId="0" fontId="0" fillId="0" borderId="18" xfId="0" applyFill="1" applyBorder="1" applyAlignment="1">
      <alignment horizontal="left" vertical="center" wrapText="1"/>
    </xf>
    <xf numFmtId="0" fontId="0" fillId="0" borderId="19" xfId="0" applyFill="1" applyBorder="1" applyAlignment="1">
      <alignment horizontal="left" vertical="center" wrapText="1"/>
    </xf>
    <xf numFmtId="0" fontId="0" fillId="0" borderId="35" xfId="0" applyFill="1" applyBorder="1" applyAlignment="1">
      <alignment horizontal="left" vertical="center" wrapText="1"/>
    </xf>
    <xf numFmtId="0" fontId="0" fillId="0" borderId="22" xfId="0" applyFill="1" applyBorder="1" applyAlignment="1">
      <alignment horizontal="left" vertical="center" wrapText="1"/>
    </xf>
    <xf numFmtId="0" fontId="0" fillId="0" borderId="23" xfId="0" applyFill="1" applyBorder="1" applyAlignment="1">
      <alignment horizontal="left" vertical="center" wrapText="1"/>
    </xf>
    <xf numFmtId="0" fontId="0" fillId="0" borderId="26" xfId="0" applyFill="1" applyBorder="1" applyAlignment="1">
      <alignment horizontal="left" vertical="center" wrapText="1"/>
    </xf>
    <xf numFmtId="178" fontId="0" fillId="7" borderId="4" xfId="0" applyNumberFormat="1" applyFill="1" applyBorder="1" applyAlignment="1" applyProtection="1">
      <alignment horizontal="right" vertical="center"/>
      <protection locked="0"/>
    </xf>
    <xf numFmtId="0" fontId="27" fillId="0" borderId="0" xfId="0" applyFont="1" applyAlignment="1" applyProtection="1">
      <alignment horizontal="center" vertical="center"/>
      <protection locked="0"/>
    </xf>
    <xf numFmtId="0" fontId="60" fillId="2" borderId="13" xfId="0" applyFont="1" applyFill="1" applyBorder="1" applyAlignment="1">
      <alignment horizontal="center" vertical="center"/>
    </xf>
    <xf numFmtId="0" fontId="61" fillId="2" borderId="14" xfId="0" applyFont="1" applyFill="1" applyBorder="1" applyAlignment="1">
      <alignment horizontal="center" vertical="center"/>
    </xf>
    <xf numFmtId="0" fontId="60" fillId="2" borderId="15" xfId="0" applyFont="1" applyFill="1" applyBorder="1" applyAlignment="1">
      <alignment horizontal="center" vertical="center"/>
    </xf>
    <xf numFmtId="0" fontId="61" fillId="2" borderId="16" xfId="0" applyFont="1" applyFill="1" applyBorder="1" applyAlignment="1">
      <alignment horizontal="center" vertical="center"/>
    </xf>
    <xf numFmtId="0" fontId="6" fillId="7" borderId="1" xfId="0" applyFont="1" applyFill="1" applyBorder="1" applyAlignment="1" applyProtection="1">
      <alignment horizontal="center" vertical="center"/>
      <protection locked="0"/>
    </xf>
    <xf numFmtId="0" fontId="28" fillId="0" borderId="0" xfId="0" applyFont="1" applyAlignment="1">
      <alignment horizontal="center" vertical="center"/>
    </xf>
    <xf numFmtId="0" fontId="13" fillId="0" borderId="1" xfId="0" applyFont="1" applyFill="1" applyBorder="1" applyAlignment="1">
      <alignment horizontal="left" vertical="center" wrapText="1"/>
    </xf>
    <xf numFmtId="0" fontId="0" fillId="0" borderId="1" xfId="0" applyFill="1" applyBorder="1" applyAlignment="1">
      <alignment horizontal="left" vertical="center"/>
    </xf>
    <xf numFmtId="0" fontId="0" fillId="0" borderId="6" xfId="0" applyFill="1" applyBorder="1" applyAlignment="1">
      <alignment horizontal="left" vertical="center" wrapText="1"/>
    </xf>
    <xf numFmtId="0" fontId="0" fillId="0" borderId="1" xfId="0" applyFill="1" applyBorder="1" applyAlignment="1">
      <alignment horizontal="left" vertical="center" wrapText="1"/>
    </xf>
    <xf numFmtId="0" fontId="21" fillId="0" borderId="1" xfId="0" applyFont="1" applyFill="1" applyBorder="1" applyAlignment="1">
      <alignment horizontal="left" vertical="center" wrapText="1"/>
    </xf>
    <xf numFmtId="0" fontId="13" fillId="0" borderId="0" xfId="0" applyFont="1" applyAlignment="1">
      <alignment horizontal="left" vertical="center" wrapText="1"/>
    </xf>
    <xf numFmtId="0" fontId="21" fillId="0" borderId="7" xfId="0" applyFont="1" applyFill="1" applyBorder="1" applyAlignment="1">
      <alignment horizontal="left" vertical="center" wrapText="1"/>
    </xf>
    <xf numFmtId="0" fontId="21" fillId="0" borderId="4" xfId="0" applyFont="1" applyFill="1" applyBorder="1" applyAlignment="1">
      <alignment horizontal="left" vertical="center" wrapText="1"/>
    </xf>
    <xf numFmtId="0" fontId="21" fillId="0" borderId="8" xfId="0" applyFont="1" applyFill="1" applyBorder="1" applyAlignment="1">
      <alignment horizontal="left" vertical="center" wrapText="1"/>
    </xf>
    <xf numFmtId="0" fontId="13" fillId="3" borderId="14" xfId="0" applyFont="1" applyFill="1" applyBorder="1" applyAlignment="1">
      <alignment horizontal="center" vertical="center" wrapText="1"/>
    </xf>
    <xf numFmtId="0" fontId="0" fillId="0" borderId="7" xfId="0" applyFill="1" applyBorder="1" applyAlignment="1">
      <alignment vertical="center" wrapText="1"/>
    </xf>
    <xf numFmtId="0" fontId="0" fillId="0" borderId="4" xfId="0" applyFill="1" applyBorder="1" applyAlignment="1">
      <alignment vertical="center"/>
    </xf>
    <xf numFmtId="0" fontId="0" fillId="0" borderId="8" xfId="0" applyFill="1" applyBorder="1" applyAlignment="1">
      <alignment vertical="center"/>
    </xf>
    <xf numFmtId="0" fontId="29" fillId="0" borderId="0" xfId="0" applyFont="1" applyAlignment="1">
      <alignment horizontal="center" vertical="center"/>
    </xf>
    <xf numFmtId="0" fontId="0" fillId="0" borderId="0" xfId="0" applyAlignment="1">
      <alignment horizontal="left" vertical="center" wrapText="1"/>
    </xf>
    <xf numFmtId="0" fontId="10" fillId="0" borderId="0" xfId="0" applyFont="1" applyAlignment="1">
      <alignment horizontal="left" vertical="center" wrapText="1"/>
    </xf>
    <xf numFmtId="0" fontId="0" fillId="2" borderId="37" xfId="0" applyFill="1" applyBorder="1" applyAlignment="1">
      <alignment horizontal="right" vertical="center"/>
    </xf>
    <xf numFmtId="0" fontId="0" fillId="2" borderId="24" xfId="0" applyFill="1" applyBorder="1" applyAlignment="1">
      <alignment horizontal="right"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15" xfId="0" applyFill="1" applyBorder="1" applyAlignment="1">
      <alignment horizontal="center" vertical="center"/>
    </xf>
    <xf numFmtId="0" fontId="0" fillId="2" borderId="22" xfId="0" applyFill="1" applyBorder="1" applyAlignment="1">
      <alignment horizontal="center" vertical="center"/>
    </xf>
    <xf numFmtId="0" fontId="34" fillId="2" borderId="49" xfId="0" applyFont="1" applyFill="1" applyBorder="1" applyAlignment="1">
      <alignment horizontal="center" vertical="center"/>
    </xf>
    <xf numFmtId="0" fontId="34" fillId="2" borderId="52" xfId="0" applyFont="1" applyFill="1" applyBorder="1" applyAlignment="1">
      <alignment horizontal="center" vertical="center"/>
    </xf>
    <xf numFmtId="0" fontId="0" fillId="0" borderId="49" xfId="0" applyFill="1" applyBorder="1" applyAlignment="1" applyProtection="1">
      <alignment vertical="center" wrapText="1"/>
    </xf>
    <xf numFmtId="0" fontId="0" fillId="0" borderId="21" xfId="0" applyFill="1" applyBorder="1" applyAlignment="1" applyProtection="1">
      <alignment vertical="center" wrapText="1"/>
    </xf>
    <xf numFmtId="0" fontId="0" fillId="0" borderId="25" xfId="0" applyFill="1" applyBorder="1" applyAlignment="1" applyProtection="1">
      <alignment vertical="center" wrapText="1"/>
    </xf>
    <xf numFmtId="0" fontId="0" fillId="0" borderId="37" xfId="0" applyFill="1" applyBorder="1" applyAlignment="1" applyProtection="1">
      <alignment vertical="center" wrapText="1"/>
    </xf>
    <xf numFmtId="0" fontId="0" fillId="0" borderId="23" xfId="0" applyFill="1" applyBorder="1" applyAlignment="1" applyProtection="1">
      <alignment vertical="center" wrapText="1"/>
    </xf>
    <xf numFmtId="0" fontId="0" fillId="0" borderId="26" xfId="0" applyFill="1" applyBorder="1" applyAlignment="1" applyProtection="1">
      <alignment vertical="center" wrapText="1"/>
    </xf>
    <xf numFmtId="0" fontId="39" fillId="0" borderId="0" xfId="0" applyFont="1" applyAlignment="1">
      <alignment horizontal="center" vertical="center"/>
    </xf>
    <xf numFmtId="0" fontId="38" fillId="5" borderId="34" xfId="0" applyFont="1" applyFill="1" applyBorder="1" applyAlignment="1">
      <alignment horizontal="justify" vertical="center" wrapText="1"/>
    </xf>
    <xf numFmtId="0" fontId="38" fillId="5" borderId="1" xfId="0" applyFont="1" applyFill="1" applyBorder="1" applyAlignment="1">
      <alignment horizontal="justify" vertical="center" wrapText="1"/>
    </xf>
    <xf numFmtId="0" fontId="38" fillId="0" borderId="1" xfId="0" applyFont="1" applyBorder="1" applyAlignment="1" applyProtection="1">
      <alignment horizontal="justify" vertical="center" wrapText="1"/>
      <protection locked="0"/>
    </xf>
    <xf numFmtId="0" fontId="38" fillId="0" borderId="50" xfId="0" applyFont="1" applyBorder="1" applyAlignment="1" applyProtection="1">
      <alignment horizontal="justify" vertical="center" wrapText="1"/>
      <protection locked="0"/>
    </xf>
    <xf numFmtId="0" fontId="38" fillId="5" borderId="15" xfId="0" applyFont="1" applyFill="1" applyBorder="1" applyAlignment="1">
      <alignment horizontal="justify" vertical="center" wrapText="1"/>
    </xf>
    <xf numFmtId="0" fontId="38" fillId="5" borderId="16" xfId="0" applyFont="1" applyFill="1" applyBorder="1" applyAlignment="1">
      <alignment horizontal="justify" vertical="center" wrapText="1"/>
    </xf>
    <xf numFmtId="0" fontId="38" fillId="0" borderId="16" xfId="0" applyFont="1" applyBorder="1" applyAlignment="1" applyProtection="1">
      <alignment horizontal="justify" vertical="center" wrapText="1"/>
      <protection locked="0"/>
    </xf>
    <xf numFmtId="0" fontId="38" fillId="0" borderId="13" xfId="0" applyFont="1" applyBorder="1" applyAlignment="1" applyProtection="1">
      <alignment horizontal="justify" vertical="center" wrapText="1"/>
      <protection locked="0"/>
    </xf>
    <xf numFmtId="0" fontId="38" fillId="0" borderId="14" xfId="0" applyFont="1" applyBorder="1" applyAlignment="1" applyProtection="1">
      <alignment horizontal="justify" vertical="center" wrapText="1"/>
      <protection locked="0"/>
    </xf>
    <xf numFmtId="0" fontId="38" fillId="5" borderId="14" xfId="0" applyFont="1" applyFill="1" applyBorder="1" applyAlignment="1">
      <alignment horizontal="justify" vertical="center" wrapText="1"/>
    </xf>
    <xf numFmtId="0" fontId="38" fillId="0" borderId="14" xfId="0" applyFont="1" applyBorder="1" applyAlignment="1" applyProtection="1">
      <alignment horizontal="right" vertical="center" wrapText="1"/>
      <protection locked="0"/>
    </xf>
    <xf numFmtId="0" fontId="38" fillId="5" borderId="50" xfId="0" applyFont="1" applyFill="1" applyBorder="1" applyAlignment="1">
      <alignment horizontal="justify" vertical="center" wrapText="1"/>
    </xf>
    <xf numFmtId="0" fontId="38" fillId="0" borderId="1" xfId="0" applyFont="1" applyBorder="1" applyAlignment="1">
      <alignment horizontal="justify" vertical="center" wrapText="1"/>
    </xf>
    <xf numFmtId="0" fontId="38" fillId="0" borderId="50" xfId="0" applyFont="1" applyBorder="1" applyAlignment="1">
      <alignment horizontal="justify" vertical="center" wrapText="1"/>
    </xf>
    <xf numFmtId="0" fontId="38" fillId="0" borderId="34" xfId="0" applyFont="1" applyBorder="1" applyAlignment="1" applyProtection="1">
      <alignment horizontal="justify" vertical="center" wrapText="1"/>
      <protection locked="0"/>
    </xf>
    <xf numFmtId="0" fontId="46" fillId="2" borderId="84" xfId="0" applyFont="1" applyFill="1" applyBorder="1" applyAlignment="1">
      <alignment horizontal="left"/>
    </xf>
    <xf numFmtId="0" fontId="46" fillId="2" borderId="85" xfId="0" applyFont="1" applyFill="1" applyBorder="1" applyAlignment="1">
      <alignment horizontal="left"/>
    </xf>
    <xf numFmtId="0" fontId="46" fillId="2" borderId="0" xfId="0" applyFont="1" applyFill="1" applyBorder="1" applyAlignment="1">
      <alignment horizontal="left"/>
    </xf>
    <xf numFmtId="0" fontId="46" fillId="2" borderId="114" xfId="0" applyFont="1" applyFill="1" applyBorder="1" applyAlignment="1">
      <alignment horizontal="left"/>
    </xf>
    <xf numFmtId="0" fontId="40" fillId="0" borderId="0" xfId="0" applyFont="1" applyAlignment="1">
      <alignment horizontal="center" vertical="center"/>
    </xf>
    <xf numFmtId="0" fontId="41" fillId="0" borderId="0" xfId="0" applyFont="1" applyAlignment="1">
      <alignment horizontal="center" vertical="center"/>
    </xf>
    <xf numFmtId="0" fontId="0" fillId="0" borderId="10" xfId="0" applyFont="1" applyFill="1" applyBorder="1" applyAlignment="1" applyProtection="1">
      <alignment horizontal="left" vertical="center" wrapText="1"/>
    </xf>
    <xf numFmtId="0" fontId="0" fillId="0" borderId="2" xfId="0" applyFont="1" applyFill="1" applyBorder="1" applyAlignment="1" applyProtection="1">
      <alignment horizontal="left" vertical="center" wrapText="1"/>
    </xf>
    <xf numFmtId="0" fontId="0" fillId="0" borderId="27" xfId="0" applyFont="1" applyFill="1" applyBorder="1" applyAlignment="1" applyProtection="1">
      <alignment horizontal="left" vertical="center" wrapText="1"/>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18" fillId="0" borderId="22" xfId="0" applyFont="1" applyFill="1" applyBorder="1" applyAlignment="1" applyProtection="1">
      <alignment horizontal="center" vertical="center" wrapText="1" shrinkToFit="1"/>
    </xf>
    <xf numFmtId="0" fontId="18" fillId="0" borderId="26" xfId="0" applyFont="1" applyFill="1" applyBorder="1" applyAlignment="1" applyProtection="1">
      <alignment horizontal="center" vertical="center" wrapText="1" shrinkToFit="1"/>
    </xf>
    <xf numFmtId="0" fontId="0" fillId="7" borderId="76" xfId="0" applyFill="1" applyBorder="1" applyAlignment="1" applyProtection="1">
      <alignment horizontal="left" vertical="top" wrapText="1"/>
      <protection locked="0"/>
    </xf>
    <xf numFmtId="0" fontId="0" fillId="7" borderId="77" xfId="0" applyFill="1" applyBorder="1" applyAlignment="1" applyProtection="1">
      <alignment horizontal="left" vertical="top"/>
      <protection locked="0"/>
    </xf>
    <xf numFmtId="0" fontId="0" fillId="7" borderId="78" xfId="0" applyFill="1" applyBorder="1" applyAlignment="1" applyProtection="1">
      <alignment horizontal="left" vertical="top" wrapText="1"/>
      <protection locked="0"/>
    </xf>
    <xf numFmtId="0" fontId="0" fillId="7" borderId="75" xfId="0" applyFill="1" applyBorder="1" applyAlignment="1" applyProtection="1">
      <alignment horizontal="left" vertical="top"/>
      <protection locked="0"/>
    </xf>
    <xf numFmtId="0" fontId="0" fillId="7" borderId="79" xfId="0" applyFill="1" applyBorder="1" applyAlignment="1" applyProtection="1">
      <alignment horizontal="left" vertical="top"/>
      <protection locked="0"/>
    </xf>
    <xf numFmtId="0" fontId="36" fillId="0" borderId="20" xfId="0" applyFont="1" applyBorder="1" applyAlignment="1">
      <alignment horizontal="left" vertical="center" wrapText="1"/>
    </xf>
    <xf numFmtId="0" fontId="36" fillId="0" borderId="21" xfId="0" applyFont="1" applyBorder="1" applyAlignment="1">
      <alignment horizontal="left" vertical="center" wrapText="1"/>
    </xf>
    <xf numFmtId="0" fontId="36" fillId="0" borderId="25" xfId="0" applyFont="1" applyBorder="1" applyAlignment="1">
      <alignment horizontal="left" vertical="center" wrapText="1"/>
    </xf>
    <xf numFmtId="0" fontId="10" fillId="7" borderId="78" xfId="0" applyFont="1" applyFill="1" applyBorder="1" applyAlignment="1" applyProtection="1">
      <alignment horizontal="left" vertical="center" wrapText="1"/>
      <protection locked="0"/>
    </xf>
    <xf numFmtId="0" fontId="10" fillId="7" borderId="75" xfId="0" applyFont="1" applyFill="1" applyBorder="1" applyAlignment="1" applyProtection="1">
      <alignment horizontal="left" vertical="center" wrapText="1"/>
      <protection locked="0"/>
    </xf>
    <xf numFmtId="0" fontId="10" fillId="7" borderId="79" xfId="0" applyFont="1" applyFill="1" applyBorder="1" applyAlignment="1" applyProtection="1">
      <alignment horizontal="left" vertical="center" wrapText="1"/>
      <protection locked="0"/>
    </xf>
    <xf numFmtId="0" fontId="24" fillId="7" borderId="78" xfId="0" applyFont="1" applyFill="1" applyBorder="1" applyAlignment="1" applyProtection="1">
      <alignment horizontal="left" vertical="center" wrapText="1"/>
      <protection locked="0"/>
    </xf>
    <xf numFmtId="0" fontId="24" fillId="7" borderId="75" xfId="0" applyFont="1" applyFill="1" applyBorder="1" applyAlignment="1" applyProtection="1">
      <alignment horizontal="left" vertical="center" wrapText="1"/>
      <protection locked="0"/>
    </xf>
    <xf numFmtId="0" fontId="24" fillId="7" borderId="79" xfId="0" applyFont="1" applyFill="1" applyBorder="1" applyAlignment="1" applyProtection="1">
      <alignment horizontal="left" vertical="center" wrapText="1"/>
      <protection locked="0"/>
    </xf>
    <xf numFmtId="0" fontId="45" fillId="7" borderId="78" xfId="0" applyFont="1" applyFill="1" applyBorder="1" applyAlignment="1" applyProtection="1">
      <alignment horizontal="left" vertical="center" wrapText="1"/>
      <protection locked="0"/>
    </xf>
    <xf numFmtId="0" fontId="44" fillId="7" borderId="75" xfId="0" applyFont="1" applyFill="1" applyBorder="1" applyAlignment="1" applyProtection="1">
      <alignment horizontal="left" vertical="center" wrapText="1"/>
      <protection locked="0"/>
    </xf>
    <xf numFmtId="0" fontId="44" fillId="7" borderId="79" xfId="0" applyFont="1" applyFill="1" applyBorder="1" applyAlignment="1" applyProtection="1">
      <alignment horizontal="left" vertical="center" wrapText="1"/>
      <protection locked="0"/>
    </xf>
    <xf numFmtId="0" fontId="21" fillId="0" borderId="20" xfId="0" applyFont="1" applyBorder="1" applyAlignment="1">
      <alignment horizontal="left" vertical="center" wrapText="1"/>
    </xf>
    <xf numFmtId="182" fontId="56" fillId="7" borderId="20" xfId="0" applyNumberFormat="1" applyFont="1" applyFill="1" applyBorder="1" applyAlignment="1" applyProtection="1">
      <alignment horizontal="left" vertical="center"/>
      <protection locked="0"/>
    </xf>
    <xf numFmtId="182" fontId="56" fillId="7" borderId="21" xfId="0" applyNumberFormat="1" applyFont="1" applyFill="1" applyBorder="1" applyAlignment="1" applyProtection="1">
      <alignment horizontal="left" vertical="center"/>
      <protection locked="0"/>
    </xf>
    <xf numFmtId="182" fontId="56" fillId="7" borderId="25" xfId="0" applyNumberFormat="1" applyFont="1" applyFill="1" applyBorder="1" applyAlignment="1" applyProtection="1">
      <alignment horizontal="left" vertical="center"/>
      <protection locked="0"/>
    </xf>
    <xf numFmtId="0" fontId="33" fillId="0" borderId="68" xfId="0" applyFont="1" applyBorder="1" applyAlignment="1">
      <alignment horizontal="left" vertical="center" wrapText="1"/>
    </xf>
    <xf numFmtId="0" fontId="33" fillId="0" borderId="4" xfId="0" applyFont="1" applyBorder="1" applyAlignment="1">
      <alignment horizontal="left" vertical="center" wrapText="1"/>
    </xf>
    <xf numFmtId="176" fontId="71" fillId="0" borderId="78" xfId="0" applyNumberFormat="1" applyFont="1" applyBorder="1" applyAlignment="1" applyProtection="1">
      <alignment horizontal="right" vertical="center" shrinkToFit="1"/>
    </xf>
    <xf numFmtId="176" fontId="71" fillId="0" borderId="79" xfId="0" applyNumberFormat="1" applyFont="1" applyBorder="1" applyAlignment="1" applyProtection="1">
      <alignment horizontal="right" vertical="center" shrinkToFit="1"/>
    </xf>
    <xf numFmtId="0" fontId="53" fillId="0" borderId="4" xfId="0" applyFont="1" applyBorder="1" applyAlignment="1" applyProtection="1">
      <alignment horizontal="left" vertical="center"/>
      <protection locked="0"/>
    </xf>
    <xf numFmtId="0" fontId="53" fillId="0" borderId="87" xfId="0" applyFont="1" applyBorder="1" applyAlignment="1" applyProtection="1">
      <alignment horizontal="left" vertical="center"/>
      <protection locked="0"/>
    </xf>
    <xf numFmtId="0" fontId="66" fillId="7" borderId="22" xfId="0" applyFont="1" applyFill="1" applyBorder="1" applyAlignment="1" applyProtection="1">
      <alignment horizontal="left" vertical="center"/>
      <protection locked="0"/>
    </xf>
    <xf numFmtId="0" fontId="66" fillId="7" borderId="23" xfId="0" applyFont="1" applyFill="1" applyBorder="1" applyAlignment="1" applyProtection="1">
      <alignment horizontal="left" vertical="center"/>
      <protection locked="0"/>
    </xf>
    <xf numFmtId="0" fontId="66" fillId="7" borderId="24" xfId="0" applyFont="1" applyFill="1" applyBorder="1" applyAlignment="1" applyProtection="1">
      <alignment horizontal="left" vertical="center"/>
      <protection locked="0"/>
    </xf>
    <xf numFmtId="176" fontId="71" fillId="0" borderId="20" xfId="1" applyNumberFormat="1" applyFont="1" applyBorder="1" applyAlignment="1">
      <alignment horizontal="right" vertical="center" shrinkToFit="1"/>
    </xf>
    <xf numFmtId="176" fontId="71" fillId="0" borderId="52" xfId="1" applyNumberFormat="1" applyFont="1" applyBorder="1" applyAlignment="1">
      <alignment horizontal="right" vertical="center" shrinkToFit="1"/>
    </xf>
    <xf numFmtId="0" fontId="13" fillId="0" borderId="68" xfId="0" applyFont="1" applyBorder="1" applyAlignment="1">
      <alignment horizontal="left" vertical="center" wrapText="1"/>
    </xf>
    <xf numFmtId="0" fontId="13" fillId="0" borderId="4" xfId="0" applyFont="1" applyBorder="1" applyAlignment="1">
      <alignment horizontal="left" vertical="center" wrapText="1"/>
    </xf>
    <xf numFmtId="0" fontId="13" fillId="0" borderId="87" xfId="0" applyFont="1" applyBorder="1" applyAlignment="1">
      <alignment horizontal="left" vertical="center" wrapText="1"/>
    </xf>
    <xf numFmtId="176" fontId="71" fillId="0" borderId="43" xfId="1" applyNumberFormat="1" applyFont="1" applyBorder="1" applyAlignment="1">
      <alignment horizontal="right" vertical="center" shrinkToFit="1"/>
    </xf>
    <xf numFmtId="176" fontId="71" fillId="0" borderId="103" xfId="1" applyNumberFormat="1" applyFont="1" applyBorder="1" applyAlignment="1">
      <alignment horizontal="right" vertical="center" shrinkToFit="1"/>
    </xf>
    <xf numFmtId="176" fontId="71" fillId="0" borderId="113" xfId="1" applyNumberFormat="1" applyFont="1" applyBorder="1" applyAlignment="1">
      <alignment horizontal="right" vertical="center" shrinkToFit="1"/>
    </xf>
    <xf numFmtId="176" fontId="71" fillId="0" borderId="65" xfId="1" applyNumberFormat="1" applyFont="1" applyBorder="1" applyAlignment="1">
      <alignment horizontal="right" vertical="center" shrinkToFi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F8E5"/>
      <color rgb="FF00B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541294</xdr:colOff>
      <xdr:row>0</xdr:row>
      <xdr:rowOff>1256575</xdr:rowOff>
    </xdr:from>
    <xdr:to>
      <xdr:col>5</xdr:col>
      <xdr:colOff>579958</xdr:colOff>
      <xdr:row>0</xdr:row>
      <xdr:rowOff>1256575</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a:off x="3732169" y="1256575"/>
          <a:ext cx="3696264" cy="0"/>
        </a:xfrm>
        <a:prstGeom prst="line">
          <a:avLst/>
        </a:prstGeom>
        <a:ln w="19050" cmpd="sng">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649941</xdr:colOff>
      <xdr:row>25</xdr:row>
      <xdr:rowOff>302559</xdr:rowOff>
    </xdr:from>
    <xdr:to>
      <xdr:col>9</xdr:col>
      <xdr:colOff>1008530</xdr:colOff>
      <xdr:row>26</xdr:row>
      <xdr:rowOff>280147</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385176" y="12326471"/>
          <a:ext cx="358589" cy="32497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9</xdr:col>
      <xdr:colOff>694765</xdr:colOff>
      <xdr:row>23</xdr:row>
      <xdr:rowOff>224118</xdr:rowOff>
    </xdr:from>
    <xdr:to>
      <xdr:col>9</xdr:col>
      <xdr:colOff>941294</xdr:colOff>
      <xdr:row>24</xdr:row>
      <xdr:rowOff>123265</xdr:rowOff>
    </xdr:to>
    <xdr:sp macro="" textlink="">
      <xdr:nvSpPr>
        <xdr:cNvPr id="5" name="テキスト ボックス 4">
          <a:extLst>
            <a:ext uri="{FF2B5EF4-FFF2-40B4-BE49-F238E27FC236}">
              <a16:creationId xmlns:a16="http://schemas.microsoft.com/office/drawing/2014/main" id="{00000000-0008-0000-0500-000005000000}"/>
            </a:ext>
          </a:extLst>
        </xdr:cNvPr>
        <xdr:cNvSpPr txBox="1"/>
      </xdr:nvSpPr>
      <xdr:spPr>
        <a:xfrm>
          <a:off x="11430000" y="11553265"/>
          <a:ext cx="246529" cy="24652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L55"/>
  <sheetViews>
    <sheetView zoomScale="85" zoomScaleNormal="85" zoomScaleSheetLayoutView="85" zoomScalePageLayoutView="85" workbookViewId="0">
      <selection activeCell="A7" sqref="A7:H7"/>
    </sheetView>
  </sheetViews>
  <sheetFormatPr defaultRowHeight="13.5" x14ac:dyDescent="0.15"/>
  <cols>
    <col min="1" max="1" width="4.625" customWidth="1"/>
    <col min="2" max="2" width="31.5" customWidth="1"/>
    <col min="3" max="3" width="26" customWidth="1"/>
    <col min="4" max="4" width="9" customWidth="1"/>
    <col min="5" max="5" width="11" customWidth="1"/>
    <col min="7" max="7" width="12.25" customWidth="1"/>
    <col min="8" max="8" width="15.5" customWidth="1"/>
    <col min="9" max="9" width="0.625" customWidth="1"/>
    <col min="10" max="10" width="18.375" bestFit="1" customWidth="1"/>
    <col min="11" max="11" width="10.5" bestFit="1" customWidth="1"/>
    <col min="12" max="12" width="9.75" bestFit="1" customWidth="1"/>
  </cols>
  <sheetData>
    <row r="1" spans="1:11" x14ac:dyDescent="0.15">
      <c r="A1" s="1"/>
      <c r="B1" s="2"/>
      <c r="C1" s="2"/>
      <c r="D1" s="3"/>
      <c r="E1" s="4"/>
      <c r="F1" s="3"/>
      <c r="G1" s="3"/>
      <c r="H1" s="3"/>
      <c r="J1" s="399" t="s">
        <v>65</v>
      </c>
      <c r="K1" s="400"/>
    </row>
    <row r="2" spans="1:11" x14ac:dyDescent="0.15">
      <c r="A2" s="6"/>
      <c r="E2" s="84" t="s">
        <v>0</v>
      </c>
      <c r="F2" s="433"/>
      <c r="G2" s="433"/>
      <c r="H2" s="433"/>
      <c r="J2" s="272" t="s">
        <v>26</v>
      </c>
      <c r="K2" s="267"/>
    </row>
    <row r="3" spans="1:11" x14ac:dyDescent="0.15">
      <c r="A3" s="7"/>
      <c r="E3" s="379" t="s">
        <v>1</v>
      </c>
      <c r="F3" s="382" t="s">
        <v>202</v>
      </c>
      <c r="G3" s="382"/>
      <c r="H3" s="382"/>
      <c r="J3" s="273" t="s">
        <v>23</v>
      </c>
      <c r="K3" s="267"/>
    </row>
    <row r="4" spans="1:11" x14ac:dyDescent="0.15">
      <c r="A4" s="6"/>
      <c r="E4" s="380"/>
      <c r="F4" s="382" t="s">
        <v>203</v>
      </c>
      <c r="G4" s="382"/>
      <c r="H4" s="382"/>
      <c r="J4" s="273"/>
      <c r="K4" s="268"/>
    </row>
    <row r="5" spans="1:11" x14ac:dyDescent="0.15">
      <c r="A5" s="6"/>
      <c r="E5" s="381"/>
      <c r="F5" s="382" t="s">
        <v>2</v>
      </c>
      <c r="G5" s="382"/>
      <c r="H5" s="382"/>
      <c r="J5" s="273" t="s">
        <v>24</v>
      </c>
      <c r="K5" s="267"/>
    </row>
    <row r="6" spans="1:11" x14ac:dyDescent="0.15">
      <c r="A6" s="6"/>
      <c r="E6" s="9"/>
      <c r="F6" s="427" t="s">
        <v>247</v>
      </c>
      <c r="G6" s="427"/>
      <c r="H6" s="427"/>
      <c r="J6" s="273" t="s">
        <v>18</v>
      </c>
      <c r="K6" s="301">
        <v>0.1</v>
      </c>
    </row>
    <row r="7" spans="1:11" ht="35.25" customHeight="1" x14ac:dyDescent="0.15">
      <c r="A7" s="428" t="s">
        <v>3</v>
      </c>
      <c r="B7" s="428"/>
      <c r="C7" s="428"/>
      <c r="D7" s="428"/>
      <c r="E7" s="428"/>
      <c r="F7" s="428"/>
      <c r="G7" s="428"/>
      <c r="H7" s="428"/>
      <c r="J7" s="274" t="s">
        <v>25</v>
      </c>
      <c r="K7" s="267"/>
    </row>
    <row r="8" spans="1:11" x14ac:dyDescent="0.15">
      <c r="C8" s="101"/>
      <c r="D8" s="100"/>
      <c r="F8" s="109" t="s">
        <v>80</v>
      </c>
      <c r="G8" s="110"/>
      <c r="H8" s="57" t="str">
        <f>IF(K2="","",K2)</f>
        <v/>
      </c>
      <c r="J8" s="274" t="s">
        <v>78</v>
      </c>
      <c r="K8" s="271"/>
    </row>
    <row r="9" spans="1:11" x14ac:dyDescent="0.15">
      <c r="C9" s="101"/>
      <c r="D9" s="100"/>
      <c r="F9" s="110" t="s">
        <v>79</v>
      </c>
      <c r="G9" s="110"/>
      <c r="H9" s="57" t="str">
        <f>IF(K7="","",K7)</f>
        <v/>
      </c>
      <c r="J9" s="275" t="s">
        <v>219</v>
      </c>
      <c r="K9" s="269"/>
    </row>
    <row r="10" spans="1:11" ht="14.25" thickBot="1" x14ac:dyDescent="0.2">
      <c r="B10" s="101"/>
      <c r="C10" s="243"/>
      <c r="D10" s="243"/>
      <c r="E10" s="101"/>
      <c r="F10" s="383" t="s">
        <v>61</v>
      </c>
      <c r="G10" s="383"/>
      <c r="H10" s="123" t="str">
        <f>IF(K3="","",K3)</f>
        <v/>
      </c>
      <c r="J10" s="276" t="s">
        <v>218</v>
      </c>
      <c r="K10" s="270"/>
    </row>
    <row r="11" spans="1:11" s="175" customFormat="1" ht="14.25" thickBot="1" x14ac:dyDescent="0.2">
      <c r="B11" s="101"/>
      <c r="C11" s="243"/>
      <c r="D11" s="243"/>
      <c r="E11" s="101"/>
      <c r="F11" s="384" t="s">
        <v>279</v>
      </c>
      <c r="G11" s="385"/>
      <c r="H11" s="345">
        <f>IF(K6="","",K6)</f>
        <v>0.1</v>
      </c>
      <c r="J11" s="244"/>
      <c r="K11"/>
    </row>
    <row r="12" spans="1:11" ht="81.75" customHeight="1" x14ac:dyDescent="0.15">
      <c r="A12" s="429" t="s">
        <v>13</v>
      </c>
      <c r="B12" s="430"/>
      <c r="C12" s="407"/>
      <c r="D12" s="408"/>
      <c r="E12" s="408"/>
      <c r="F12" s="408"/>
      <c r="G12" s="408"/>
      <c r="H12" s="409"/>
      <c r="J12" s="195"/>
      <c r="K12" s="196"/>
    </row>
    <row r="13" spans="1:11" ht="53.25" customHeight="1" thickBot="1" x14ac:dyDescent="0.2">
      <c r="A13" s="431" t="s">
        <v>63</v>
      </c>
      <c r="B13" s="432"/>
      <c r="C13" s="388"/>
      <c r="D13" s="389"/>
      <c r="E13" s="386" t="s">
        <v>64</v>
      </c>
      <c r="F13" s="387"/>
      <c r="G13" s="388"/>
      <c r="H13" s="410"/>
      <c r="J13" s="195"/>
      <c r="K13" s="196"/>
    </row>
    <row r="14" spans="1:11" ht="13.7" customHeight="1" thickBot="1" x14ac:dyDescent="0.2">
      <c r="A14" s="8"/>
      <c r="B14" s="8"/>
      <c r="C14" s="8"/>
      <c r="D14" s="8"/>
      <c r="E14" s="8"/>
      <c r="F14" s="8"/>
      <c r="G14" s="14"/>
      <c r="H14" s="15" t="s">
        <v>30</v>
      </c>
      <c r="J14" s="194"/>
      <c r="K14" s="194"/>
    </row>
    <row r="15" spans="1:11" ht="18" customHeight="1" x14ac:dyDescent="0.15">
      <c r="A15" s="392" t="s">
        <v>4</v>
      </c>
      <c r="B15" s="393"/>
      <c r="C15" s="277" t="s">
        <v>251</v>
      </c>
      <c r="D15" s="414" t="s">
        <v>62</v>
      </c>
      <c r="E15" s="416" t="s">
        <v>51</v>
      </c>
      <c r="F15" s="417"/>
      <c r="G15" s="417"/>
      <c r="H15" s="418"/>
      <c r="J15" s="194"/>
      <c r="K15" s="194"/>
    </row>
    <row r="16" spans="1:11" ht="17.25" customHeight="1" x14ac:dyDescent="0.15">
      <c r="A16" s="394"/>
      <c r="B16" s="395"/>
      <c r="C16" s="23" t="s">
        <v>5</v>
      </c>
      <c r="D16" s="415"/>
      <c r="E16" s="419"/>
      <c r="F16" s="419"/>
      <c r="G16" s="419"/>
      <c r="H16" s="420"/>
      <c r="J16" s="194"/>
      <c r="K16" s="194"/>
    </row>
    <row r="17" spans="1:12" ht="35.25" customHeight="1" x14ac:dyDescent="0.15">
      <c r="A17" s="281" t="s">
        <v>6</v>
      </c>
      <c r="B17" s="278" t="s">
        <v>69</v>
      </c>
      <c r="C17" s="342" t="str">
        <f>IF($K$2*6000*$K$3=0,"円",$K$2*6000*$K$3)</f>
        <v>円</v>
      </c>
      <c r="D17" s="27" t="str">
        <f>$H$10</f>
        <v/>
      </c>
      <c r="E17" s="421" t="s">
        <v>27</v>
      </c>
      <c r="F17" s="422"/>
      <c r="G17" s="422"/>
      <c r="H17" s="423"/>
      <c r="J17" s="283" t="s">
        <v>259</v>
      </c>
      <c r="K17" s="194"/>
      <c r="L17" s="26"/>
    </row>
    <row r="18" spans="1:12" ht="23.25" customHeight="1" x14ac:dyDescent="0.15">
      <c r="A18" s="282" t="s">
        <v>29</v>
      </c>
      <c r="B18" s="279" t="s">
        <v>10</v>
      </c>
      <c r="C18" s="343" t="str">
        <f>IF($K$7*1000*$K$3=0,"円",$K$7*1000*$K$3)</f>
        <v>円</v>
      </c>
      <c r="D18" s="27" t="str">
        <f>$H$10</f>
        <v/>
      </c>
      <c r="E18" s="411" t="s">
        <v>28</v>
      </c>
      <c r="F18" s="412"/>
      <c r="G18" s="412"/>
      <c r="H18" s="413"/>
      <c r="J18" s="283" t="s">
        <v>31</v>
      </c>
      <c r="K18" s="194"/>
    </row>
    <row r="19" spans="1:12" ht="23.25" customHeight="1" x14ac:dyDescent="0.15">
      <c r="A19" s="282" t="s">
        <v>52</v>
      </c>
      <c r="B19" s="279" t="s">
        <v>92</v>
      </c>
      <c r="C19" s="343" t="str">
        <f>IF(SUM(C17,C18)*0.1=0,"円",SUM(C17,C18)*0.1)</f>
        <v>円</v>
      </c>
      <c r="D19" s="80"/>
      <c r="E19" s="30" t="s">
        <v>74</v>
      </c>
      <c r="F19" s="31"/>
      <c r="G19" s="31"/>
      <c r="H19" s="34"/>
      <c r="J19" s="284" t="s">
        <v>31</v>
      </c>
      <c r="K19" s="194"/>
    </row>
    <row r="20" spans="1:12" ht="23.25" customHeight="1" x14ac:dyDescent="0.15">
      <c r="A20" s="282" t="s">
        <v>7</v>
      </c>
      <c r="B20" s="279" t="s">
        <v>11</v>
      </c>
      <c r="C20" s="343" t="str">
        <f>IF(SUM(C17,C18,C19)*0.3=0,"円",SUM(C17,C18,C19)*0.3)</f>
        <v>円</v>
      </c>
      <c r="D20" s="80"/>
      <c r="E20" s="30" t="s">
        <v>75</v>
      </c>
      <c r="F20" s="31"/>
      <c r="G20" s="31"/>
      <c r="H20" s="34"/>
      <c r="J20" s="284" t="s">
        <v>31</v>
      </c>
      <c r="K20" s="194"/>
    </row>
    <row r="21" spans="1:12" ht="23.25" customHeight="1" x14ac:dyDescent="0.15">
      <c r="A21" s="282" t="s">
        <v>8</v>
      </c>
      <c r="B21" s="279" t="s">
        <v>54</v>
      </c>
      <c r="C21" s="343" t="str">
        <f>IF(IF(K9="○",150000,0)=0,"円",IF(K9="○",150000,0))</f>
        <v>円</v>
      </c>
      <c r="D21" s="128"/>
      <c r="E21" s="129" t="s">
        <v>55</v>
      </c>
      <c r="F21" s="130"/>
      <c r="G21" s="29"/>
      <c r="H21" s="33"/>
      <c r="J21" s="284" t="s">
        <v>31</v>
      </c>
      <c r="K21" s="194"/>
    </row>
    <row r="22" spans="1:12" ht="23.25" customHeight="1" x14ac:dyDescent="0.15">
      <c r="A22" s="282" t="s">
        <v>9</v>
      </c>
      <c r="B22" s="279" t="s">
        <v>53</v>
      </c>
      <c r="C22" s="343" t="str">
        <f>IF(IF(K10="○",C17*0.25,0)=0,"円",IF(K10="○",C17*0.25,0))</f>
        <v>円</v>
      </c>
      <c r="D22" s="131"/>
      <c r="E22" s="132" t="s">
        <v>168</v>
      </c>
      <c r="F22" s="130"/>
      <c r="G22" s="28"/>
      <c r="H22" s="32"/>
      <c r="J22" s="284" t="s">
        <v>259</v>
      </c>
      <c r="K22" s="194"/>
    </row>
    <row r="23" spans="1:12" ht="32.25" customHeight="1" thickBot="1" x14ac:dyDescent="0.2">
      <c r="A23" s="390" t="s">
        <v>12</v>
      </c>
      <c r="B23" s="391"/>
      <c r="C23" s="344" t="str">
        <f>IF(SUM(C17:C22)=0,"円",SUM(C17:C22))</f>
        <v>円</v>
      </c>
      <c r="D23" s="81"/>
      <c r="E23" s="424" t="s">
        <v>278</v>
      </c>
      <c r="F23" s="425"/>
      <c r="G23" s="425"/>
      <c r="H23" s="426"/>
      <c r="J23" s="194"/>
      <c r="K23" s="194"/>
    </row>
    <row r="24" spans="1:12" ht="7.5" customHeight="1" thickBot="1" x14ac:dyDescent="0.2">
      <c r="A24" s="35"/>
      <c r="B24" s="35"/>
      <c r="C24" s="36"/>
      <c r="D24" s="37"/>
      <c r="E24" s="38"/>
      <c r="F24" s="38"/>
      <c r="G24" s="38"/>
      <c r="H24" s="38"/>
      <c r="J24" s="194"/>
      <c r="K24" s="194"/>
    </row>
    <row r="25" spans="1:12" ht="42" customHeight="1" thickBot="1" x14ac:dyDescent="0.2">
      <c r="A25" s="83" t="s">
        <v>14</v>
      </c>
      <c r="B25" s="346" t="s">
        <v>261</v>
      </c>
      <c r="C25" s="347" t="str">
        <f>IF(SUM(C18:C21)=0,"円",SUM(C18:C21))</f>
        <v>円</v>
      </c>
      <c r="D25" s="401" t="s">
        <v>280</v>
      </c>
      <c r="E25" s="402"/>
      <c r="F25" s="402"/>
      <c r="G25" s="402"/>
      <c r="H25" s="403"/>
      <c r="J25" s="194"/>
      <c r="K25" s="194"/>
    </row>
    <row r="26" spans="1:12" ht="51" customHeight="1" thickTop="1" x14ac:dyDescent="0.15">
      <c r="A26" s="242" t="s">
        <v>15</v>
      </c>
      <c r="B26" s="245" t="s">
        <v>281</v>
      </c>
      <c r="C26" s="348" t="str">
        <f>IF(IF(K3="",0,C17/$K$3)=0,"円",IF(K3="",0,C17/$K$3))</f>
        <v>円</v>
      </c>
      <c r="D26" s="404" t="s">
        <v>267</v>
      </c>
      <c r="E26" s="405"/>
      <c r="F26" s="405"/>
      <c r="G26" s="405"/>
      <c r="H26" s="406"/>
      <c r="J26" s="194"/>
      <c r="K26" s="194"/>
      <c r="L26" s="25"/>
    </row>
    <row r="27" spans="1:12" ht="42" customHeight="1" x14ac:dyDescent="0.15">
      <c r="A27" s="56" t="s">
        <v>164</v>
      </c>
      <c r="B27" s="280" t="s">
        <v>252</v>
      </c>
      <c r="C27" s="349" t="str">
        <f>IF(IFERROR(C22/$K$3,0)=0,"円",IFERROR(C22/$K$3,0))</f>
        <v>円</v>
      </c>
      <c r="D27" s="373" t="s">
        <v>250</v>
      </c>
      <c r="E27" s="374"/>
      <c r="F27" s="374"/>
      <c r="G27" s="374"/>
      <c r="H27" s="375"/>
      <c r="J27" s="194"/>
      <c r="K27" s="194"/>
      <c r="L27" s="25"/>
    </row>
    <row r="28" spans="1:12" ht="42" customHeight="1" thickBot="1" x14ac:dyDescent="0.2">
      <c r="A28" s="152" t="s">
        <v>165</v>
      </c>
      <c r="B28" s="351" t="s">
        <v>282</v>
      </c>
      <c r="C28" s="350" t="str">
        <f>IF(IF(K5="",0,50000*$K$5)=0,"円",IF(K5="",0,50000*$K$5))</f>
        <v>円</v>
      </c>
      <c r="D28" s="376" t="s">
        <v>249</v>
      </c>
      <c r="E28" s="377"/>
      <c r="F28" s="377"/>
      <c r="G28" s="377"/>
      <c r="H28" s="378"/>
      <c r="J28" s="194"/>
      <c r="K28" s="194"/>
      <c r="L28" s="25"/>
    </row>
    <row r="29" spans="1:12" ht="36.950000000000003" customHeight="1" thickTop="1" x14ac:dyDescent="0.15">
      <c r="A29" s="51" t="s">
        <v>166</v>
      </c>
      <c r="B29" s="370" t="s">
        <v>284</v>
      </c>
      <c r="C29" s="371"/>
      <c r="D29" s="371"/>
      <c r="E29" s="371"/>
      <c r="F29" s="371"/>
      <c r="G29" s="371"/>
      <c r="H29" s="372"/>
      <c r="J29" s="194"/>
      <c r="K29" s="194"/>
    </row>
    <row r="30" spans="1:12" ht="24.75" customHeight="1" x14ac:dyDescent="0.15">
      <c r="A30" s="98"/>
      <c r="B30" s="352" t="s">
        <v>260</v>
      </c>
      <c r="C30" s="24"/>
      <c r="D30" s="24"/>
      <c r="E30" s="24"/>
      <c r="F30" s="24"/>
      <c r="G30" s="49" t="str">
        <f>IF(K8="","",K8)</f>
        <v/>
      </c>
      <c r="H30" s="42" t="s">
        <v>37</v>
      </c>
      <c r="J30" s="194"/>
      <c r="K30" s="194"/>
    </row>
    <row r="31" spans="1:12" ht="29.25" customHeight="1" x14ac:dyDescent="0.15">
      <c r="A31" s="98"/>
      <c r="B31" s="353" t="s">
        <v>270</v>
      </c>
      <c r="C31" s="304"/>
      <c r="D31" s="59"/>
      <c r="E31" s="59"/>
      <c r="F31" s="59"/>
      <c r="G31" s="355">
        <v>200000</v>
      </c>
      <c r="H31" s="358" t="s">
        <v>258</v>
      </c>
      <c r="J31" s="194"/>
      <c r="K31" s="194"/>
    </row>
    <row r="32" spans="1:12" s="175" customFormat="1" ht="29.25" customHeight="1" x14ac:dyDescent="0.15">
      <c r="A32" s="98"/>
      <c r="B32" s="354" t="s">
        <v>283</v>
      </c>
      <c r="C32" s="305"/>
      <c r="D32" s="306"/>
      <c r="E32" s="306"/>
      <c r="F32" s="306"/>
      <c r="G32" s="356">
        <v>30000</v>
      </c>
      <c r="H32" s="359" t="s">
        <v>19</v>
      </c>
      <c r="J32" s="194"/>
      <c r="K32" s="194"/>
    </row>
    <row r="33" spans="1:11" ht="29.25" customHeight="1" x14ac:dyDescent="0.15">
      <c r="A33" s="98"/>
      <c r="B33" s="103" t="s">
        <v>77</v>
      </c>
      <c r="C33" s="108"/>
      <c r="D33" s="18"/>
      <c r="E33" s="18"/>
      <c r="F33" s="18"/>
      <c r="G33" s="357">
        <v>10000</v>
      </c>
      <c r="H33" s="40" t="s">
        <v>19</v>
      </c>
      <c r="J33" s="194"/>
      <c r="K33" s="194"/>
    </row>
    <row r="34" spans="1:11" ht="29.25" customHeight="1" x14ac:dyDescent="0.15">
      <c r="A34" s="98"/>
      <c r="B34" s="104" t="s">
        <v>286</v>
      </c>
      <c r="C34" s="108"/>
      <c r="D34" s="59"/>
      <c r="E34" s="59"/>
      <c r="F34" s="59"/>
      <c r="G34" s="60">
        <v>10000</v>
      </c>
      <c r="H34" s="40" t="s">
        <v>285</v>
      </c>
      <c r="J34" s="194"/>
      <c r="K34" s="194"/>
    </row>
    <row r="35" spans="1:11" ht="29.25" customHeight="1" x14ac:dyDescent="0.15">
      <c r="A35" s="98"/>
      <c r="B35" s="104" t="s">
        <v>169</v>
      </c>
      <c r="C35" s="108"/>
      <c r="D35" s="59"/>
      <c r="E35" s="59"/>
      <c r="F35" s="59"/>
      <c r="G35" s="60">
        <v>50000</v>
      </c>
      <c r="H35" s="40" t="s">
        <v>19</v>
      </c>
      <c r="J35" s="194"/>
      <c r="K35" s="194"/>
    </row>
    <row r="36" spans="1:11" s="163" customFormat="1" ht="29.25" customHeight="1" x14ac:dyDescent="0.15">
      <c r="A36" s="98"/>
      <c r="B36" s="105" t="s">
        <v>268</v>
      </c>
      <c r="C36" s="47"/>
      <c r="D36" s="47"/>
      <c r="E36" s="47"/>
      <c r="F36" s="47"/>
      <c r="G36" s="61"/>
      <c r="H36" s="48"/>
      <c r="J36" s="194"/>
      <c r="K36" s="194"/>
    </row>
    <row r="37" spans="1:11" ht="29.25" customHeight="1" x14ac:dyDescent="0.15">
      <c r="A37" s="98"/>
      <c r="B37" s="106" t="s">
        <v>170</v>
      </c>
      <c r="C37" s="62"/>
      <c r="D37" s="62"/>
      <c r="E37" s="62"/>
      <c r="F37" s="62"/>
      <c r="G37" s="63">
        <v>50000</v>
      </c>
      <c r="H37" s="64" t="s">
        <v>32</v>
      </c>
      <c r="J37" s="194"/>
      <c r="K37" s="194"/>
    </row>
    <row r="38" spans="1:11" ht="29.25" customHeight="1" x14ac:dyDescent="0.15">
      <c r="A38" s="98"/>
      <c r="B38" s="107" t="s">
        <v>171</v>
      </c>
      <c r="C38" s="45"/>
      <c r="D38" s="45"/>
      <c r="E38" s="45"/>
      <c r="F38" s="45"/>
      <c r="G38" s="50">
        <v>30000</v>
      </c>
      <c r="H38" s="39" t="s">
        <v>32</v>
      </c>
      <c r="J38" s="194"/>
      <c r="K38" s="194"/>
    </row>
    <row r="39" spans="1:11" ht="29.25" customHeight="1" x14ac:dyDescent="0.15">
      <c r="A39" s="98"/>
      <c r="B39" s="107" t="s">
        <v>287</v>
      </c>
      <c r="C39" s="45"/>
      <c r="D39" s="45"/>
      <c r="E39" s="45"/>
      <c r="F39" s="45"/>
      <c r="G39" s="50">
        <v>30000</v>
      </c>
      <c r="H39" s="39" t="s">
        <v>32</v>
      </c>
      <c r="J39" s="194"/>
      <c r="K39" s="194"/>
    </row>
    <row r="40" spans="1:11" ht="29.25" customHeight="1" x14ac:dyDescent="0.15">
      <c r="A40" s="98"/>
      <c r="B40" s="104" t="s">
        <v>172</v>
      </c>
      <c r="C40" s="119" t="s">
        <v>110</v>
      </c>
      <c r="D40" s="59"/>
      <c r="E40" s="59"/>
      <c r="F40" s="59"/>
      <c r="G40" s="167">
        <v>5000</v>
      </c>
      <c r="H40" s="120" t="s">
        <v>255</v>
      </c>
      <c r="J40" s="194"/>
      <c r="K40" s="194"/>
    </row>
    <row r="41" spans="1:11" ht="29.25" customHeight="1" thickBot="1" x14ac:dyDescent="0.2">
      <c r="A41" s="99"/>
      <c r="B41" s="102" t="s">
        <v>217</v>
      </c>
      <c r="C41" s="396"/>
      <c r="D41" s="397"/>
      <c r="E41" s="397"/>
      <c r="F41" s="398"/>
      <c r="G41" s="266"/>
      <c r="H41" s="41" t="s">
        <v>66</v>
      </c>
      <c r="J41" s="194"/>
      <c r="K41" s="194"/>
    </row>
    <row r="42" spans="1:11" ht="13.5" customHeight="1" x14ac:dyDescent="0.15">
      <c r="A42" s="13" t="s">
        <v>44</v>
      </c>
      <c r="B42" s="10" t="s">
        <v>81</v>
      </c>
      <c r="J42" s="194"/>
      <c r="K42" s="194"/>
    </row>
    <row r="43" spans="1:11" ht="13.5" customHeight="1" x14ac:dyDescent="0.15">
      <c r="A43" s="13"/>
      <c r="B43" s="10" t="s">
        <v>209</v>
      </c>
      <c r="J43" s="194"/>
      <c r="K43" s="194"/>
    </row>
    <row r="44" spans="1:11" ht="13.5" customHeight="1" x14ac:dyDescent="0.15">
      <c r="A44" s="13" t="s">
        <v>45</v>
      </c>
      <c r="B44" s="133" t="s">
        <v>122</v>
      </c>
      <c r="C44" s="145"/>
      <c r="D44" s="145"/>
      <c r="J44" s="194"/>
      <c r="K44" s="194"/>
    </row>
    <row r="45" spans="1:11" x14ac:dyDescent="0.15">
      <c r="A45" s="189"/>
      <c r="B45" s="133" t="s">
        <v>220</v>
      </c>
      <c r="C45" s="145"/>
      <c r="D45" s="145"/>
      <c r="E45" s="145"/>
      <c r="F45" s="145"/>
      <c r="G45" s="145"/>
      <c r="H45" s="145"/>
      <c r="J45" s="194"/>
      <c r="K45" s="194"/>
    </row>
    <row r="46" spans="1:11" x14ac:dyDescent="0.15">
      <c r="A46" s="189" t="s">
        <v>121</v>
      </c>
      <c r="B46" s="133" t="s">
        <v>221</v>
      </c>
      <c r="C46" s="145"/>
      <c r="D46" s="145"/>
      <c r="E46" s="145"/>
      <c r="F46" s="145"/>
      <c r="G46" s="145"/>
      <c r="H46" s="145"/>
      <c r="J46" s="194"/>
      <c r="K46" s="194"/>
    </row>
    <row r="47" spans="1:11" x14ac:dyDescent="0.15">
      <c r="A47" s="189" t="s">
        <v>216</v>
      </c>
      <c r="B47" s="190" t="s">
        <v>173</v>
      </c>
      <c r="C47" s="145"/>
      <c r="D47" s="145"/>
      <c r="E47" s="145"/>
      <c r="F47" s="145"/>
      <c r="G47" s="145"/>
      <c r="H47" s="145"/>
      <c r="J47" s="194"/>
      <c r="K47" s="194"/>
    </row>
    <row r="48" spans="1:11" s="175" customFormat="1" x14ac:dyDescent="0.15">
      <c r="A48" s="191" t="s">
        <v>49</v>
      </c>
      <c r="B48" s="192" t="s">
        <v>83</v>
      </c>
      <c r="C48" s="145"/>
      <c r="D48" s="145"/>
      <c r="E48" s="145"/>
      <c r="F48" s="145"/>
      <c r="G48" s="145"/>
      <c r="H48" s="145"/>
      <c r="J48" s="194"/>
      <c r="K48" s="194"/>
    </row>
    <row r="49" spans="1:11" x14ac:dyDescent="0.15">
      <c r="A49" s="191" t="s">
        <v>50</v>
      </c>
      <c r="B49" s="192" t="s">
        <v>277</v>
      </c>
      <c r="C49" s="145"/>
      <c r="D49" s="145"/>
      <c r="E49" s="145"/>
      <c r="F49" s="145"/>
      <c r="G49" s="145"/>
      <c r="H49" s="145"/>
      <c r="J49" s="194"/>
      <c r="K49" s="194"/>
    </row>
    <row r="50" spans="1:11" x14ac:dyDescent="0.15">
      <c r="A50" s="193" t="s">
        <v>213</v>
      </c>
      <c r="B50" s="190" t="s">
        <v>210</v>
      </c>
      <c r="C50" s="145"/>
      <c r="D50" s="145"/>
      <c r="E50" s="145"/>
      <c r="F50" s="145"/>
      <c r="G50" s="145"/>
      <c r="H50" s="145"/>
      <c r="J50" s="194"/>
      <c r="K50" s="194"/>
    </row>
    <row r="51" spans="1:11" x14ac:dyDescent="0.15">
      <c r="A51" s="193" t="s">
        <v>214</v>
      </c>
      <c r="B51" s="190" t="s">
        <v>211</v>
      </c>
      <c r="C51" s="145"/>
      <c r="D51" s="145"/>
      <c r="E51" s="145"/>
      <c r="F51" s="145"/>
      <c r="G51" s="145"/>
      <c r="H51" s="145"/>
      <c r="J51" s="194"/>
      <c r="K51" s="194"/>
    </row>
    <row r="52" spans="1:11" x14ac:dyDescent="0.15">
      <c r="A52" s="145"/>
      <c r="B52" s="145"/>
      <c r="C52" s="145"/>
      <c r="D52" s="145"/>
      <c r="E52" s="145"/>
      <c r="F52" s="145"/>
      <c r="G52" s="145"/>
      <c r="H52" s="145"/>
      <c r="J52" s="194"/>
      <c r="K52" s="194"/>
    </row>
    <row r="53" spans="1:11" x14ac:dyDescent="0.15">
      <c r="A53" s="145"/>
      <c r="B53" s="145"/>
      <c r="C53" s="145"/>
      <c r="D53" s="145"/>
      <c r="E53" s="145"/>
      <c r="F53" s="145"/>
      <c r="G53" s="145"/>
      <c r="H53" s="145"/>
      <c r="J53" s="194"/>
      <c r="K53" s="194"/>
    </row>
    <row r="54" spans="1:11" x14ac:dyDescent="0.15">
      <c r="A54" s="145"/>
      <c r="B54" s="145"/>
      <c r="C54" s="145"/>
      <c r="D54" s="145"/>
      <c r="E54" s="145"/>
      <c r="F54" s="145"/>
      <c r="G54" s="145"/>
      <c r="H54" s="145"/>
    </row>
    <row r="55" spans="1:11" x14ac:dyDescent="0.15">
      <c r="A55" s="145"/>
      <c r="B55" s="145"/>
      <c r="C55" s="145"/>
      <c r="D55" s="145"/>
      <c r="E55" s="145"/>
      <c r="F55" s="145"/>
      <c r="G55" s="145"/>
      <c r="H55" s="145"/>
    </row>
  </sheetData>
  <sheetProtection password="CC06" sheet="1" selectLockedCells="1"/>
  <mergeCells count="29">
    <mergeCell ref="C41:F41"/>
    <mergeCell ref="J1:K1"/>
    <mergeCell ref="D25:H25"/>
    <mergeCell ref="D26:H26"/>
    <mergeCell ref="C12:H12"/>
    <mergeCell ref="G13:H13"/>
    <mergeCell ref="E18:H18"/>
    <mergeCell ref="D15:D16"/>
    <mergeCell ref="E15:H16"/>
    <mergeCell ref="E17:H17"/>
    <mergeCell ref="E23:H23"/>
    <mergeCell ref="F6:H6"/>
    <mergeCell ref="A7:H7"/>
    <mergeCell ref="A12:B12"/>
    <mergeCell ref="A13:B13"/>
    <mergeCell ref="F2:H2"/>
    <mergeCell ref="B29:H29"/>
    <mergeCell ref="D27:H27"/>
    <mergeCell ref="D28:H28"/>
    <mergeCell ref="E3:E5"/>
    <mergeCell ref="F3:H3"/>
    <mergeCell ref="F4:H4"/>
    <mergeCell ref="F5:H5"/>
    <mergeCell ref="F10:G10"/>
    <mergeCell ref="F11:G11"/>
    <mergeCell ref="E13:F13"/>
    <mergeCell ref="C13:D13"/>
    <mergeCell ref="A23:B23"/>
    <mergeCell ref="A15:B16"/>
  </mergeCells>
  <phoneticPr fontId="3"/>
  <dataValidations count="3">
    <dataValidation type="list" errorStyle="warning" allowBlank="1" showInputMessage="1" showErrorMessage="1" prompt="CRC継続経費が発生する場合，〇を選択してください" sqref="K10" xr:uid="{00000000-0002-0000-0000-000000000000}">
      <formula1>"○"</formula1>
    </dataValidation>
    <dataValidation type="list" errorStyle="warning" allowBlank="1" showInputMessage="1" showErrorMessage="1" prompt="CRC初期経費が発生する場合，○を選択してください" sqref="K9" xr:uid="{00000000-0002-0000-0000-000001000000}">
      <formula1>"○"</formula1>
    </dataValidation>
    <dataValidation errorStyle="information" allowBlank="1" showInputMessage="1" showErrorMessage="1" promptTitle="患者負担軽減費" prompt="金額を入力してください。_x000a_負担軽減費については，別途請求させていただきます。" sqref="K8" xr:uid="{00000000-0002-0000-0000-000002000000}"/>
  </dataValidations>
  <pageMargins left="1.1023622047244095" right="0.70866141732283472" top="0.74803149606299213" bottom="0.74803149606299213" header="0.31496062992125984" footer="0.31496062992125984"/>
  <pageSetup paperSize="9" scale="64" orientation="portrait" r:id="rId1"/>
  <headerFooter>
    <oddHeader>&amp;L福山市民病院_様式第13号&amp;R&amp;K000000［2022年4月版］</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tabColor rgb="FFFF0000"/>
    <pageSetUpPr fitToPage="1"/>
  </sheetPr>
  <dimension ref="A2:K34"/>
  <sheetViews>
    <sheetView tabSelected="1" view="pageBreakPreview" zoomScale="85" zoomScaleNormal="85" zoomScaleSheetLayoutView="85" zoomScalePageLayoutView="85" workbookViewId="0">
      <selection activeCell="G29" sqref="G29"/>
    </sheetView>
  </sheetViews>
  <sheetFormatPr defaultColWidth="9" defaultRowHeight="13.5" x14ac:dyDescent="0.15"/>
  <cols>
    <col min="1" max="1" width="6" style="10" customWidth="1"/>
    <col min="2" max="2" width="27.625" style="10" customWidth="1"/>
    <col min="3" max="3" width="43.25" style="10" customWidth="1"/>
    <col min="4" max="4" width="22.75" style="10" customWidth="1"/>
    <col min="5" max="5" width="11.75" style="10" customWidth="1"/>
    <col min="6" max="6" width="14.625" style="10" customWidth="1"/>
    <col min="7" max="7" width="13.25" style="10" customWidth="1"/>
    <col min="8" max="8" width="19.375" style="10" bestFit="1" customWidth="1"/>
    <col min="9" max="16384" width="9" style="10"/>
  </cols>
  <sheetData>
    <row r="2" spans="1:11" ht="21" x14ac:dyDescent="0.15">
      <c r="B2" s="434" t="s">
        <v>70</v>
      </c>
      <c r="C2" s="434"/>
      <c r="D2" s="434"/>
      <c r="E2" s="434"/>
      <c r="F2" s="434"/>
      <c r="G2" s="11"/>
      <c r="H2" s="11"/>
      <c r="I2" s="11"/>
      <c r="J2" s="11"/>
      <c r="K2" s="11"/>
    </row>
    <row r="3" spans="1:11" ht="13.7" customHeight="1" x14ac:dyDescent="0.15">
      <c r="B3" s="118"/>
      <c r="C3" s="118"/>
      <c r="D3" s="118"/>
      <c r="E3" s="118"/>
      <c r="F3" s="118"/>
      <c r="G3" s="11"/>
      <c r="H3" s="11"/>
      <c r="I3" s="11"/>
      <c r="J3" s="11"/>
      <c r="K3" s="11"/>
    </row>
    <row r="4" spans="1:11" ht="58.7" customHeight="1" x14ac:dyDescent="0.15">
      <c r="A4" s="440" t="s">
        <v>84</v>
      </c>
      <c r="B4" s="440"/>
      <c r="C4" s="440"/>
      <c r="D4" s="440"/>
      <c r="E4" s="440"/>
      <c r="F4" s="440"/>
      <c r="G4" s="440"/>
      <c r="H4" s="12"/>
      <c r="I4" s="12"/>
      <c r="J4" s="12"/>
      <c r="K4" s="12"/>
    </row>
    <row r="5" spans="1:11" ht="14.25" thickBot="1" x14ac:dyDescent="0.2">
      <c r="G5" s="189" t="s">
        <v>22</v>
      </c>
    </row>
    <row r="6" spans="1:11" ht="25.5" customHeight="1" x14ac:dyDescent="0.15">
      <c r="A6" s="319" t="s">
        <v>76</v>
      </c>
      <c r="B6" s="320"/>
      <c r="C6" s="79" t="s">
        <v>20</v>
      </c>
      <c r="D6" s="444" t="s">
        <v>48</v>
      </c>
      <c r="E6" s="444"/>
      <c r="F6" s="444"/>
      <c r="G6" s="66" t="s">
        <v>21</v>
      </c>
    </row>
    <row r="7" spans="1:11" ht="49.7" customHeight="1" x14ac:dyDescent="0.15">
      <c r="A7" s="85" t="s">
        <v>59</v>
      </c>
      <c r="B7" s="52" t="s">
        <v>288</v>
      </c>
      <c r="C7" s="53" t="s">
        <v>46</v>
      </c>
      <c r="D7" s="437" t="s">
        <v>243</v>
      </c>
      <c r="E7" s="437"/>
      <c r="F7" s="437"/>
      <c r="G7" s="67" t="s">
        <v>289</v>
      </c>
      <c r="H7"/>
    </row>
    <row r="8" spans="1:11" ht="50.25" customHeight="1" x14ac:dyDescent="0.15">
      <c r="A8" s="86" t="s">
        <v>29</v>
      </c>
      <c r="B8" s="27" t="s">
        <v>10</v>
      </c>
      <c r="C8" s="55" t="s">
        <v>85</v>
      </c>
      <c r="D8" s="435" t="s">
        <v>244</v>
      </c>
      <c r="E8" s="435"/>
      <c r="F8" s="435"/>
      <c r="G8" s="67" t="s">
        <v>290</v>
      </c>
      <c r="H8"/>
      <c r="I8"/>
    </row>
    <row r="9" spans="1:11" ht="66" customHeight="1" x14ac:dyDescent="0.15">
      <c r="A9" s="87" t="s">
        <v>52</v>
      </c>
      <c r="B9" s="27" t="s">
        <v>92</v>
      </c>
      <c r="C9" s="137" t="s">
        <v>93</v>
      </c>
      <c r="D9" s="445" t="s">
        <v>130</v>
      </c>
      <c r="E9" s="446"/>
      <c r="F9" s="447"/>
      <c r="G9" s="67" t="s">
        <v>290</v>
      </c>
      <c r="H9"/>
      <c r="I9"/>
    </row>
    <row r="10" spans="1:11" ht="51.75" customHeight="1" x14ac:dyDescent="0.15">
      <c r="A10" s="87" t="s">
        <v>7</v>
      </c>
      <c r="B10" s="27" t="s">
        <v>11</v>
      </c>
      <c r="C10" s="54" t="s">
        <v>94</v>
      </c>
      <c r="D10" s="445" t="s">
        <v>212</v>
      </c>
      <c r="E10" s="446"/>
      <c r="F10" s="447"/>
      <c r="G10" s="141" t="s">
        <v>293</v>
      </c>
      <c r="H10"/>
      <c r="I10"/>
    </row>
    <row r="11" spans="1:11" ht="73.5" customHeight="1" x14ac:dyDescent="0.15">
      <c r="A11" s="143" t="s">
        <v>8</v>
      </c>
      <c r="B11" s="138" t="s">
        <v>54</v>
      </c>
      <c r="C11" s="139" t="s">
        <v>86</v>
      </c>
      <c r="D11" s="441" t="s">
        <v>58</v>
      </c>
      <c r="E11" s="442"/>
      <c r="F11" s="443"/>
      <c r="G11" s="361" t="s">
        <v>245</v>
      </c>
      <c r="H11"/>
      <c r="I11"/>
    </row>
    <row r="12" spans="1:11" ht="48" customHeight="1" x14ac:dyDescent="0.15">
      <c r="A12" s="144" t="s">
        <v>9</v>
      </c>
      <c r="B12" s="138" t="s">
        <v>53</v>
      </c>
      <c r="C12" s="139" t="s">
        <v>57</v>
      </c>
      <c r="D12" s="439" t="s">
        <v>167</v>
      </c>
      <c r="E12" s="439"/>
      <c r="F12" s="439"/>
      <c r="G12" s="361" t="s">
        <v>291</v>
      </c>
      <c r="H12" s="16"/>
      <c r="I12"/>
    </row>
    <row r="13" spans="1:11" ht="52.5" customHeight="1" x14ac:dyDescent="0.15">
      <c r="A13" s="362" t="s">
        <v>256</v>
      </c>
      <c r="B13" s="82" t="s">
        <v>73</v>
      </c>
      <c r="C13" s="140" t="s">
        <v>87</v>
      </c>
      <c r="D13" s="438" t="s">
        <v>35</v>
      </c>
      <c r="E13" s="436"/>
      <c r="F13" s="436"/>
      <c r="G13" s="361" t="s">
        <v>292</v>
      </c>
      <c r="H13"/>
      <c r="I13"/>
    </row>
    <row r="14" spans="1:11" ht="36.950000000000003" customHeight="1" x14ac:dyDescent="0.15">
      <c r="A14" s="88" t="s">
        <v>47</v>
      </c>
      <c r="B14" s="19" t="s">
        <v>269</v>
      </c>
      <c r="C14" s="20" t="s">
        <v>60</v>
      </c>
      <c r="D14" s="363" t="s">
        <v>294</v>
      </c>
      <c r="E14" s="96"/>
      <c r="F14" s="97"/>
      <c r="G14" s="68" t="s">
        <v>36</v>
      </c>
    </row>
    <row r="15" spans="1:11" ht="63.95" customHeight="1" x14ac:dyDescent="0.15">
      <c r="A15" s="94" t="s">
        <v>33</v>
      </c>
      <c r="B15" s="57" t="s">
        <v>16</v>
      </c>
      <c r="C15" s="321" t="s">
        <v>295</v>
      </c>
      <c r="D15" s="364" t="s">
        <v>296</v>
      </c>
      <c r="E15" s="316"/>
      <c r="F15" s="317"/>
      <c r="G15" s="322" t="s">
        <v>36</v>
      </c>
    </row>
    <row r="16" spans="1:11" ht="68.25" customHeight="1" x14ac:dyDescent="0.15">
      <c r="A16" s="89" t="s">
        <v>34</v>
      </c>
      <c r="B16" s="58" t="s">
        <v>17</v>
      </c>
      <c r="C16" s="142" t="s">
        <v>88</v>
      </c>
      <c r="D16" s="365" t="s">
        <v>297</v>
      </c>
      <c r="E16" s="75"/>
      <c r="F16" s="74"/>
      <c r="G16" s="71" t="s">
        <v>72</v>
      </c>
    </row>
    <row r="17" spans="1:9" ht="36" customHeight="1" x14ac:dyDescent="0.15">
      <c r="A17" s="90" t="s">
        <v>71</v>
      </c>
      <c r="B17" s="187" t="s">
        <v>207</v>
      </c>
      <c r="C17" s="54" t="s">
        <v>208</v>
      </c>
      <c r="D17" s="436" t="s">
        <v>298</v>
      </c>
      <c r="E17" s="436"/>
      <c r="F17" s="436"/>
      <c r="G17" s="67" t="s">
        <v>36</v>
      </c>
      <c r="H17"/>
      <c r="I17"/>
    </row>
    <row r="18" spans="1:9" ht="24.75" customHeight="1" x14ac:dyDescent="0.15">
      <c r="A18" s="90" t="s">
        <v>174</v>
      </c>
      <c r="B18" s="27" t="s">
        <v>175</v>
      </c>
      <c r="C18" s="54" t="s">
        <v>176</v>
      </c>
      <c r="D18" s="164" t="s">
        <v>177</v>
      </c>
      <c r="E18" s="165"/>
      <c r="F18" s="166"/>
      <c r="G18" s="67" t="s">
        <v>36</v>
      </c>
      <c r="H18" s="163"/>
      <c r="I18" s="163"/>
    </row>
    <row r="19" spans="1:9" ht="31.7" customHeight="1" x14ac:dyDescent="0.15">
      <c r="A19" s="91" t="s">
        <v>178</v>
      </c>
      <c r="B19" s="20" t="s">
        <v>179</v>
      </c>
      <c r="C19" s="20" t="s">
        <v>56</v>
      </c>
      <c r="D19" s="17"/>
      <c r="E19" s="18"/>
      <c r="F19" s="76"/>
      <c r="G19" s="69" t="s">
        <v>36</v>
      </c>
    </row>
    <row r="20" spans="1:9" ht="30.75" customHeight="1" x14ac:dyDescent="0.15">
      <c r="A20" s="92" t="s">
        <v>180</v>
      </c>
      <c r="B20" s="21" t="s">
        <v>41</v>
      </c>
      <c r="C20" s="21" t="s">
        <v>43</v>
      </c>
      <c r="D20" s="46" t="s">
        <v>39</v>
      </c>
      <c r="E20" s="47"/>
      <c r="F20" s="77"/>
      <c r="G20" s="70" t="s">
        <v>36</v>
      </c>
    </row>
    <row r="21" spans="1:9" ht="34.5" customHeight="1" x14ac:dyDescent="0.15">
      <c r="A21" s="93" t="s">
        <v>181</v>
      </c>
      <c r="B21" s="22" t="s">
        <v>42</v>
      </c>
      <c r="C21" s="22" t="s">
        <v>89</v>
      </c>
      <c r="D21" s="44" t="s">
        <v>40</v>
      </c>
      <c r="E21" s="45"/>
      <c r="F21" s="78"/>
      <c r="G21" s="71" t="s">
        <v>129</v>
      </c>
    </row>
    <row r="22" spans="1:9" ht="59.25" customHeight="1" x14ac:dyDescent="0.15">
      <c r="A22" s="94" t="s">
        <v>38</v>
      </c>
      <c r="B22" s="20" t="s">
        <v>299</v>
      </c>
      <c r="C22" s="20" t="s">
        <v>90</v>
      </c>
      <c r="D22" s="17" t="s">
        <v>40</v>
      </c>
      <c r="E22" s="18"/>
      <c r="F22" s="76"/>
      <c r="G22" s="69" t="s">
        <v>36</v>
      </c>
    </row>
    <row r="23" spans="1:9" ht="60.75" customHeight="1" x14ac:dyDescent="0.15">
      <c r="A23" s="95" t="s">
        <v>134</v>
      </c>
      <c r="B23" s="20" t="s">
        <v>111</v>
      </c>
      <c r="C23" s="20" t="s">
        <v>215</v>
      </c>
      <c r="D23" s="17" t="s">
        <v>112</v>
      </c>
      <c r="E23" s="18"/>
      <c r="F23" s="76"/>
      <c r="G23" s="69" t="s">
        <v>36</v>
      </c>
    </row>
    <row r="24" spans="1:9" ht="51.75" customHeight="1" thickBot="1" x14ac:dyDescent="0.2">
      <c r="A24" s="121" t="s">
        <v>182</v>
      </c>
      <c r="B24" s="111" t="s">
        <v>222</v>
      </c>
      <c r="C24" s="72" t="s">
        <v>82</v>
      </c>
      <c r="D24" s="43"/>
      <c r="E24" s="43"/>
      <c r="F24" s="43"/>
      <c r="G24" s="73" t="s">
        <v>36</v>
      </c>
    </row>
    <row r="25" spans="1:9" x14ac:dyDescent="0.15">
      <c r="A25" s="13" t="s">
        <v>44</v>
      </c>
      <c r="B25" s="10" t="s">
        <v>81</v>
      </c>
    </row>
    <row r="26" spans="1:9" x14ac:dyDescent="0.15">
      <c r="A26" s="13"/>
      <c r="B26" s="10" t="s">
        <v>209</v>
      </c>
    </row>
    <row r="27" spans="1:9" x14ac:dyDescent="0.15">
      <c r="A27" s="13" t="s">
        <v>45</v>
      </c>
      <c r="B27" s="10" t="s">
        <v>122</v>
      </c>
    </row>
    <row r="28" spans="1:9" x14ac:dyDescent="0.15">
      <c r="A28" s="189"/>
      <c r="B28" s="133" t="s">
        <v>220</v>
      </c>
      <c r="C28" s="133"/>
      <c r="D28" s="133"/>
    </row>
    <row r="29" spans="1:9" x14ac:dyDescent="0.15">
      <c r="A29" s="189" t="s">
        <v>121</v>
      </c>
      <c r="B29" s="133" t="s">
        <v>221</v>
      </c>
      <c r="C29" s="133"/>
      <c r="D29" s="133"/>
    </row>
    <row r="30" spans="1:9" x14ac:dyDescent="0.15">
      <c r="A30" s="189" t="s">
        <v>216</v>
      </c>
      <c r="B30" s="190" t="s">
        <v>173</v>
      </c>
    </row>
    <row r="31" spans="1:9" x14ac:dyDescent="0.15">
      <c r="A31" s="191" t="s">
        <v>49</v>
      </c>
      <c r="B31" s="192" t="s">
        <v>83</v>
      </c>
    </row>
    <row r="32" spans="1:9" x14ac:dyDescent="0.15">
      <c r="A32" s="191" t="s">
        <v>50</v>
      </c>
      <c r="B32" s="192" t="s">
        <v>277</v>
      </c>
      <c r="C32" s="188"/>
      <c r="D32" s="188"/>
    </row>
    <row r="33" spans="1:4" x14ac:dyDescent="0.15">
      <c r="A33" s="193" t="s">
        <v>213</v>
      </c>
      <c r="B33" s="190" t="s">
        <v>210</v>
      </c>
      <c r="C33" s="188"/>
      <c r="D33" s="188"/>
    </row>
    <row r="34" spans="1:4" x14ac:dyDescent="0.15">
      <c r="A34" s="193" t="s">
        <v>214</v>
      </c>
      <c r="B34" s="190" t="s">
        <v>211</v>
      </c>
    </row>
  </sheetData>
  <sheetProtection password="CC06" sheet="1" selectLockedCells="1"/>
  <mergeCells count="11">
    <mergeCell ref="B2:F2"/>
    <mergeCell ref="D8:F8"/>
    <mergeCell ref="D17:F17"/>
    <mergeCell ref="D7:F7"/>
    <mergeCell ref="D13:F13"/>
    <mergeCell ref="D12:F12"/>
    <mergeCell ref="A4:G4"/>
    <mergeCell ref="D11:F11"/>
    <mergeCell ref="D6:F6"/>
    <mergeCell ref="D9:F9"/>
    <mergeCell ref="D10:F10"/>
  </mergeCells>
  <phoneticPr fontId="3"/>
  <pageMargins left="0.9055118110236221" right="0.51181102362204722" top="0.74803149606299213" bottom="0.74803149606299213" header="0.31496062992125984" footer="0.31496062992125984"/>
  <pageSetup paperSize="9" scale="64" orientation="portrait" r:id="rId1"/>
  <headerFooter>
    <oddHeader>&amp;L 福山市民病院_様式第13号_別添１
&amp;R&amp;K000000［2022年4月版］</oddHeader>
  </headerFooter>
  <colBreaks count="1" manualBreakCount="1">
    <brk id="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6">
    <tabColor theme="5"/>
    <pageSetUpPr fitToPage="1"/>
  </sheetPr>
  <dimension ref="B2:N35"/>
  <sheetViews>
    <sheetView topLeftCell="B1" zoomScaleNormal="100" workbookViewId="0">
      <selection activeCell="R6" sqref="R6"/>
    </sheetView>
  </sheetViews>
  <sheetFormatPr defaultColWidth="9" defaultRowHeight="13.5" x14ac:dyDescent="0.15"/>
  <cols>
    <col min="1" max="1" width="4.5" style="169" customWidth="1"/>
    <col min="2" max="16384" width="9" style="169"/>
  </cols>
  <sheetData>
    <row r="2" spans="2:14" ht="21" x14ac:dyDescent="0.15">
      <c r="B2" s="448" t="s">
        <v>91</v>
      </c>
      <c r="C2" s="448"/>
      <c r="D2" s="448"/>
      <c r="E2" s="448"/>
      <c r="F2" s="448"/>
      <c r="G2" s="448"/>
      <c r="H2" s="448"/>
      <c r="I2" s="448"/>
      <c r="J2" s="448"/>
      <c r="K2" s="448"/>
      <c r="L2" s="448"/>
    </row>
    <row r="3" spans="2:14" ht="26.25" customHeight="1" x14ac:dyDescent="0.15"/>
    <row r="4" spans="2:14" ht="61.5" customHeight="1" x14ac:dyDescent="0.15">
      <c r="B4" s="449" t="s">
        <v>223</v>
      </c>
      <c r="C4" s="449"/>
      <c r="D4" s="449"/>
      <c r="E4" s="449"/>
      <c r="F4" s="449"/>
      <c r="G4" s="449"/>
      <c r="H4" s="449"/>
      <c r="I4" s="449"/>
      <c r="J4" s="449"/>
      <c r="K4" s="449"/>
      <c r="L4" s="449"/>
      <c r="M4" s="449"/>
      <c r="N4" s="449"/>
    </row>
    <row r="6" spans="2:14" ht="119.25" customHeight="1" x14ac:dyDescent="0.15">
      <c r="B6" s="65" t="s">
        <v>67</v>
      </c>
      <c r="C6" s="450" t="s">
        <v>224</v>
      </c>
      <c r="D6" s="450"/>
      <c r="E6" s="450"/>
      <c r="F6" s="450"/>
      <c r="G6" s="450"/>
      <c r="H6" s="450"/>
      <c r="I6" s="450"/>
      <c r="J6" s="450"/>
      <c r="K6" s="450"/>
      <c r="L6" s="450"/>
      <c r="M6" s="450"/>
      <c r="N6" s="450"/>
    </row>
    <row r="7" spans="2:14" ht="36" customHeight="1" x14ac:dyDescent="0.15">
      <c r="B7" s="169" t="s">
        <v>68</v>
      </c>
      <c r="C7" s="449" t="s">
        <v>133</v>
      </c>
      <c r="D7" s="449"/>
      <c r="E7" s="449"/>
      <c r="F7" s="449"/>
      <c r="G7" s="449"/>
      <c r="H7" s="449"/>
      <c r="I7" s="449"/>
      <c r="J7" s="449"/>
      <c r="K7" s="449"/>
      <c r="L7" s="449"/>
    </row>
    <row r="8" spans="2:14" ht="13.15" x14ac:dyDescent="0.15">
      <c r="B8" s="117"/>
      <c r="N8" s="5"/>
    </row>
    <row r="9" spans="2:14" x14ac:dyDescent="0.15">
      <c r="B9" s="117" t="s">
        <v>109</v>
      </c>
      <c r="N9" s="5" t="s">
        <v>108</v>
      </c>
    </row>
    <row r="10" spans="2:14" x14ac:dyDescent="0.15">
      <c r="B10" s="116" t="s">
        <v>95</v>
      </c>
      <c r="C10" s="116" t="s">
        <v>96</v>
      </c>
      <c r="D10" s="116" t="s">
        <v>97</v>
      </c>
      <c r="E10" s="116" t="s">
        <v>98</v>
      </c>
      <c r="F10" s="116" t="s">
        <v>99</v>
      </c>
      <c r="G10" s="116" t="s">
        <v>100</v>
      </c>
      <c r="H10" s="116" t="s">
        <v>101</v>
      </c>
      <c r="I10" s="116" t="s">
        <v>102</v>
      </c>
      <c r="J10" s="116" t="s">
        <v>103</v>
      </c>
      <c r="K10" s="116" t="s">
        <v>104</v>
      </c>
      <c r="L10" s="116" t="s">
        <v>105</v>
      </c>
      <c r="M10" s="116" t="s">
        <v>106</v>
      </c>
      <c r="N10" s="116" t="s">
        <v>107</v>
      </c>
    </row>
    <row r="11" spans="2:14" ht="13.15" x14ac:dyDescent="0.15">
      <c r="B11" s="112">
        <v>4</v>
      </c>
      <c r="C11" s="115">
        <v>0.4</v>
      </c>
      <c r="D11" s="115">
        <v>0.25</v>
      </c>
      <c r="E11" s="115">
        <v>0.25</v>
      </c>
      <c r="F11" s="115">
        <v>0.1</v>
      </c>
      <c r="G11" s="113"/>
      <c r="H11" s="113"/>
      <c r="I11" s="113"/>
      <c r="J11" s="113"/>
      <c r="K11" s="113"/>
      <c r="L11" s="113"/>
      <c r="M11" s="113"/>
      <c r="N11" s="113"/>
    </row>
    <row r="12" spans="2:14" ht="13.15" x14ac:dyDescent="0.15">
      <c r="B12" s="112">
        <v>5</v>
      </c>
      <c r="C12" s="115">
        <v>0.4</v>
      </c>
      <c r="D12" s="114">
        <f>50/3/100</f>
        <v>0.16666666666666669</v>
      </c>
      <c r="E12" s="114">
        <f t="shared" ref="E12:F12" si="0">50/3/100</f>
        <v>0.16666666666666669</v>
      </c>
      <c r="F12" s="114">
        <f t="shared" si="0"/>
        <v>0.16666666666666669</v>
      </c>
      <c r="G12" s="115">
        <v>0.1</v>
      </c>
      <c r="H12" s="113"/>
      <c r="I12" s="113"/>
      <c r="J12" s="113"/>
      <c r="K12" s="113"/>
      <c r="L12" s="113"/>
      <c r="M12" s="113"/>
      <c r="N12" s="113"/>
    </row>
    <row r="13" spans="2:14" ht="13.15" x14ac:dyDescent="0.15">
      <c r="B13" s="112">
        <v>6</v>
      </c>
      <c r="C13" s="115">
        <v>0.4</v>
      </c>
      <c r="D13" s="114">
        <f>50/4/100</f>
        <v>0.125</v>
      </c>
      <c r="E13" s="114">
        <f t="shared" ref="E13:G13" si="1">50/4/100</f>
        <v>0.125</v>
      </c>
      <c r="F13" s="114">
        <f t="shared" si="1"/>
        <v>0.125</v>
      </c>
      <c r="G13" s="114">
        <f t="shared" si="1"/>
        <v>0.125</v>
      </c>
      <c r="H13" s="115">
        <v>0.1</v>
      </c>
      <c r="I13" s="113"/>
      <c r="J13" s="113"/>
      <c r="K13" s="113"/>
      <c r="L13" s="113"/>
      <c r="M13" s="113"/>
      <c r="N13" s="113"/>
    </row>
    <row r="14" spans="2:14" ht="13.15" x14ac:dyDescent="0.15">
      <c r="B14" s="112">
        <v>7</v>
      </c>
      <c r="C14" s="115">
        <v>0.4</v>
      </c>
      <c r="D14" s="114">
        <f>50/5/100</f>
        <v>0.1</v>
      </c>
      <c r="E14" s="114">
        <f t="shared" ref="E14:H14" si="2">50/5/100</f>
        <v>0.1</v>
      </c>
      <c r="F14" s="114">
        <f t="shared" si="2"/>
        <v>0.1</v>
      </c>
      <c r="G14" s="114">
        <f t="shared" si="2"/>
        <v>0.1</v>
      </c>
      <c r="H14" s="114">
        <f t="shared" si="2"/>
        <v>0.1</v>
      </c>
      <c r="I14" s="115">
        <v>0.1</v>
      </c>
      <c r="J14" s="113"/>
      <c r="K14" s="113"/>
      <c r="L14" s="113"/>
      <c r="M14" s="113"/>
      <c r="N14" s="113"/>
    </row>
    <row r="15" spans="2:14" ht="13.15" x14ac:dyDescent="0.15">
      <c r="B15" s="112">
        <v>8</v>
      </c>
      <c r="C15" s="115">
        <v>0.4</v>
      </c>
      <c r="D15" s="114">
        <f>50/6/100</f>
        <v>8.3333333333333343E-2</v>
      </c>
      <c r="E15" s="114">
        <f t="shared" ref="E15:I15" si="3">50/6/100</f>
        <v>8.3333333333333343E-2</v>
      </c>
      <c r="F15" s="114">
        <f t="shared" si="3"/>
        <v>8.3333333333333343E-2</v>
      </c>
      <c r="G15" s="114">
        <f t="shared" si="3"/>
        <v>8.3333333333333343E-2</v>
      </c>
      <c r="H15" s="114">
        <f t="shared" si="3"/>
        <v>8.3333333333333343E-2</v>
      </c>
      <c r="I15" s="114">
        <f t="shared" si="3"/>
        <v>8.3333333333333343E-2</v>
      </c>
      <c r="J15" s="115">
        <v>0.1</v>
      </c>
      <c r="K15" s="113"/>
      <c r="L15" s="113"/>
      <c r="M15" s="113"/>
      <c r="N15" s="113"/>
    </row>
    <row r="16" spans="2:14" ht="13.15" x14ac:dyDescent="0.15">
      <c r="B16" s="112">
        <v>9</v>
      </c>
      <c r="C16" s="115">
        <v>0.4</v>
      </c>
      <c r="D16" s="114">
        <f>50/7/100</f>
        <v>7.1428571428571438E-2</v>
      </c>
      <c r="E16" s="114">
        <f t="shared" ref="E16:J16" si="4">50/7/100</f>
        <v>7.1428571428571438E-2</v>
      </c>
      <c r="F16" s="114">
        <f t="shared" si="4"/>
        <v>7.1428571428571438E-2</v>
      </c>
      <c r="G16" s="114">
        <f t="shared" si="4"/>
        <v>7.1428571428571438E-2</v>
      </c>
      <c r="H16" s="114">
        <f t="shared" si="4"/>
        <v>7.1428571428571438E-2</v>
      </c>
      <c r="I16" s="114">
        <f t="shared" si="4"/>
        <v>7.1428571428571438E-2</v>
      </c>
      <c r="J16" s="114">
        <f t="shared" si="4"/>
        <v>7.1428571428571438E-2</v>
      </c>
      <c r="K16" s="115">
        <v>0.1</v>
      </c>
      <c r="L16" s="113"/>
      <c r="M16" s="113"/>
      <c r="N16" s="113"/>
    </row>
    <row r="17" spans="2:14" ht="13.15" x14ac:dyDescent="0.15">
      <c r="B17" s="112">
        <v>10</v>
      </c>
      <c r="C17" s="115">
        <v>0.4</v>
      </c>
      <c r="D17" s="114">
        <f>50/8/100</f>
        <v>6.25E-2</v>
      </c>
      <c r="E17" s="114">
        <f t="shared" ref="E17:K17" si="5">50/8/100</f>
        <v>6.25E-2</v>
      </c>
      <c r="F17" s="114">
        <f t="shared" si="5"/>
        <v>6.25E-2</v>
      </c>
      <c r="G17" s="114">
        <f t="shared" si="5"/>
        <v>6.25E-2</v>
      </c>
      <c r="H17" s="114">
        <f t="shared" si="5"/>
        <v>6.25E-2</v>
      </c>
      <c r="I17" s="114">
        <f t="shared" si="5"/>
        <v>6.25E-2</v>
      </c>
      <c r="J17" s="114">
        <f t="shared" si="5"/>
        <v>6.25E-2</v>
      </c>
      <c r="K17" s="114">
        <f t="shared" si="5"/>
        <v>6.25E-2</v>
      </c>
      <c r="L17" s="115">
        <v>0.1</v>
      </c>
      <c r="M17" s="113"/>
      <c r="N17" s="113"/>
    </row>
    <row r="18" spans="2:14" ht="13.15" x14ac:dyDescent="0.15">
      <c r="B18" s="112">
        <v>11</v>
      </c>
      <c r="C18" s="115">
        <v>0.4</v>
      </c>
      <c r="D18" s="114">
        <f>50/9/100</f>
        <v>5.5555555555555552E-2</v>
      </c>
      <c r="E18" s="114">
        <f t="shared" ref="E18:L18" si="6">50/9/100</f>
        <v>5.5555555555555552E-2</v>
      </c>
      <c r="F18" s="114">
        <f t="shared" si="6"/>
        <v>5.5555555555555552E-2</v>
      </c>
      <c r="G18" s="114">
        <f t="shared" si="6"/>
        <v>5.5555555555555552E-2</v>
      </c>
      <c r="H18" s="114">
        <f t="shared" si="6"/>
        <v>5.5555555555555552E-2</v>
      </c>
      <c r="I18" s="114">
        <f t="shared" si="6"/>
        <v>5.5555555555555552E-2</v>
      </c>
      <c r="J18" s="114">
        <f t="shared" si="6"/>
        <v>5.5555555555555552E-2</v>
      </c>
      <c r="K18" s="114">
        <f t="shared" si="6"/>
        <v>5.5555555555555552E-2</v>
      </c>
      <c r="L18" s="114">
        <f t="shared" si="6"/>
        <v>5.5555555555555552E-2</v>
      </c>
      <c r="M18" s="115">
        <v>0.1</v>
      </c>
      <c r="N18" s="113"/>
    </row>
    <row r="19" spans="2:14" ht="13.15" x14ac:dyDescent="0.15">
      <c r="B19" s="112">
        <v>12</v>
      </c>
      <c r="C19" s="115">
        <v>0.4</v>
      </c>
      <c r="D19" s="114">
        <f>50/10/100</f>
        <v>0.05</v>
      </c>
      <c r="E19" s="114">
        <f t="shared" ref="E19:M19" si="7">50/10/100</f>
        <v>0.05</v>
      </c>
      <c r="F19" s="114">
        <f t="shared" si="7"/>
        <v>0.05</v>
      </c>
      <c r="G19" s="114">
        <f t="shared" si="7"/>
        <v>0.05</v>
      </c>
      <c r="H19" s="114">
        <f t="shared" si="7"/>
        <v>0.05</v>
      </c>
      <c r="I19" s="114">
        <f t="shared" si="7"/>
        <v>0.05</v>
      </c>
      <c r="J19" s="114">
        <f t="shared" si="7"/>
        <v>0.05</v>
      </c>
      <c r="K19" s="114">
        <f t="shared" si="7"/>
        <v>0.05</v>
      </c>
      <c r="L19" s="114">
        <f t="shared" si="7"/>
        <v>0.05</v>
      </c>
      <c r="M19" s="114">
        <f t="shared" si="7"/>
        <v>0.05</v>
      </c>
      <c r="N19" s="115">
        <v>0.1</v>
      </c>
    </row>
    <row r="21" spans="2:14" x14ac:dyDescent="0.15">
      <c r="B21" s="117" t="s">
        <v>183</v>
      </c>
    </row>
    <row r="22" spans="2:14" x14ac:dyDescent="0.15">
      <c r="B22" s="116" t="s">
        <v>95</v>
      </c>
      <c r="C22" s="116" t="s">
        <v>184</v>
      </c>
      <c r="D22" s="116" t="s">
        <v>97</v>
      </c>
      <c r="E22" s="116" t="s">
        <v>98</v>
      </c>
      <c r="F22" s="116" t="s">
        <v>99</v>
      </c>
      <c r="G22" s="116" t="s">
        <v>100</v>
      </c>
      <c r="H22" s="116" t="s">
        <v>101</v>
      </c>
      <c r="I22" s="116" t="s">
        <v>102</v>
      </c>
    </row>
    <row r="23" spans="2:14" ht="13.15" x14ac:dyDescent="0.15">
      <c r="B23" s="112">
        <v>7</v>
      </c>
      <c r="C23" s="115">
        <v>0.4</v>
      </c>
      <c r="D23" s="114">
        <f>50/5/100</f>
        <v>0.1</v>
      </c>
      <c r="E23" s="114">
        <f t="shared" ref="E23:H23" si="8">50/5/100</f>
        <v>0.1</v>
      </c>
      <c r="F23" s="114">
        <f t="shared" si="8"/>
        <v>0.1</v>
      </c>
      <c r="G23" s="114">
        <f t="shared" si="8"/>
        <v>0.1</v>
      </c>
      <c r="H23" s="114">
        <f t="shared" si="8"/>
        <v>0.1</v>
      </c>
      <c r="I23" s="115">
        <v>0.1</v>
      </c>
    </row>
    <row r="24" spans="2:14" ht="27" x14ac:dyDescent="0.15">
      <c r="B24" s="127" t="s">
        <v>118</v>
      </c>
      <c r="C24" s="124" t="s">
        <v>185</v>
      </c>
      <c r="D24" s="125" t="s">
        <v>186</v>
      </c>
      <c r="E24" s="125" t="s">
        <v>187</v>
      </c>
      <c r="F24" s="125" t="s">
        <v>188</v>
      </c>
      <c r="G24" s="125" t="s">
        <v>189</v>
      </c>
      <c r="H24" s="125" t="s">
        <v>190</v>
      </c>
      <c r="I24" s="126" t="s">
        <v>191</v>
      </c>
    </row>
    <row r="25" spans="2:14" x14ac:dyDescent="0.15">
      <c r="B25" s="112" t="s">
        <v>113</v>
      </c>
      <c r="C25" s="112" t="s">
        <v>115</v>
      </c>
      <c r="D25" s="112"/>
      <c r="E25" s="112"/>
      <c r="F25" s="112" t="s">
        <v>116</v>
      </c>
      <c r="G25" s="112"/>
      <c r="H25" s="112"/>
      <c r="I25" s="112" t="s">
        <v>117</v>
      </c>
    </row>
    <row r="26" spans="2:14" x14ac:dyDescent="0.15">
      <c r="B26" s="112" t="s">
        <v>114</v>
      </c>
      <c r="C26" s="122">
        <v>0.4</v>
      </c>
      <c r="D26" s="123"/>
      <c r="E26" s="123"/>
      <c r="F26" s="122">
        <v>0.3</v>
      </c>
      <c r="G26" s="123"/>
      <c r="H26" s="123"/>
      <c r="I26" s="122">
        <v>0.3</v>
      </c>
    </row>
    <row r="27" spans="2:14" x14ac:dyDescent="0.15">
      <c r="B27" s="170" t="s">
        <v>192</v>
      </c>
    </row>
    <row r="29" spans="2:14" x14ac:dyDescent="0.15">
      <c r="B29" s="117" t="s">
        <v>193</v>
      </c>
    </row>
    <row r="30" spans="2:14" x14ac:dyDescent="0.15">
      <c r="B30" s="116" t="s">
        <v>95</v>
      </c>
      <c r="C30" s="116" t="s">
        <v>194</v>
      </c>
      <c r="D30" s="116" t="s">
        <v>97</v>
      </c>
    </row>
    <row r="31" spans="2:14" x14ac:dyDescent="0.15">
      <c r="B31" s="112">
        <v>2</v>
      </c>
      <c r="C31" s="115">
        <v>0.8</v>
      </c>
      <c r="D31" s="114">
        <v>0.2</v>
      </c>
    </row>
    <row r="32" spans="2:14" ht="27" x14ac:dyDescent="0.15">
      <c r="B32" s="127" t="s">
        <v>118</v>
      </c>
      <c r="C32" s="124" t="s">
        <v>185</v>
      </c>
      <c r="D32" s="125" t="s">
        <v>186</v>
      </c>
    </row>
    <row r="33" spans="2:4" x14ac:dyDescent="0.15">
      <c r="B33" s="112" t="s">
        <v>113</v>
      </c>
      <c r="C33" s="112"/>
      <c r="D33" s="112" t="s">
        <v>195</v>
      </c>
    </row>
    <row r="34" spans="2:4" x14ac:dyDescent="0.15">
      <c r="B34" s="112" t="s">
        <v>114</v>
      </c>
      <c r="C34" s="122"/>
      <c r="D34" s="171">
        <v>1</v>
      </c>
    </row>
    <row r="35" spans="2:4" x14ac:dyDescent="0.15">
      <c r="B35" s="170" t="s">
        <v>196</v>
      </c>
    </row>
  </sheetData>
  <sheetProtection password="CC06" sheet="1" objects="1" scenarios="1" selectLockedCells="1"/>
  <mergeCells count="4">
    <mergeCell ref="B2:L2"/>
    <mergeCell ref="B4:N4"/>
    <mergeCell ref="C6:N6"/>
    <mergeCell ref="C7:L7"/>
  </mergeCells>
  <phoneticPr fontId="3"/>
  <pageMargins left="1.299212598425197" right="0.70866141732283472" top="0.74803149606299213" bottom="0.74803149606299213" header="0.31496062992125984" footer="0.31496062992125984"/>
  <pageSetup paperSize="9" scale="77" orientation="landscape" r:id="rId1"/>
  <headerFooter>
    <oddHeader>&amp;L 福山市民病院_様式第13号_別添2
&amp;R&amp;K000000［2022年4月版］</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tabColor theme="5"/>
    <pageSetUpPr fitToPage="1"/>
  </sheetPr>
  <dimension ref="B1:K40"/>
  <sheetViews>
    <sheetView zoomScaleNormal="100" workbookViewId="0">
      <selection activeCell="I14" sqref="I14"/>
    </sheetView>
  </sheetViews>
  <sheetFormatPr defaultColWidth="9" defaultRowHeight="13.5" x14ac:dyDescent="0.15"/>
  <cols>
    <col min="1" max="1" width="6" style="169" customWidth="1"/>
    <col min="2" max="2" width="4.5" style="169" customWidth="1"/>
    <col min="3" max="3" width="14.75" style="169" customWidth="1"/>
    <col min="4" max="4" width="9.5" style="169" customWidth="1"/>
    <col min="5" max="5" width="16.75" style="169" customWidth="1"/>
    <col min="6" max="6" width="1.375" style="16" customWidth="1"/>
    <col min="7" max="7" width="13.5" style="169" customWidth="1"/>
    <col min="8" max="8" width="14.75" style="145" customWidth="1"/>
    <col min="9" max="9" width="15.5" style="169" customWidth="1"/>
    <col min="10" max="10" width="3.5" style="169" customWidth="1"/>
    <col min="11" max="11" width="12.75" style="169" customWidth="1"/>
    <col min="12" max="12" width="1.875" style="169" customWidth="1"/>
    <col min="13" max="13" width="11" style="169" customWidth="1"/>
    <col min="14" max="16384" width="9" style="169"/>
  </cols>
  <sheetData>
    <row r="1" spans="2:11" ht="5.25" customHeight="1" x14ac:dyDescent="0.15"/>
    <row r="2" spans="2:11" ht="21" customHeight="1" x14ac:dyDescent="0.15">
      <c r="B2" s="448" t="s">
        <v>119</v>
      </c>
      <c r="C2" s="448"/>
      <c r="D2" s="448"/>
      <c r="E2" s="448"/>
      <c r="F2" s="448"/>
      <c r="G2" s="448"/>
      <c r="H2" s="448"/>
      <c r="I2" s="448"/>
      <c r="J2" s="448"/>
      <c r="K2" s="136"/>
    </row>
    <row r="3" spans="2:11" ht="9.1999999999999993" customHeight="1" thickBot="1" x14ac:dyDescent="0.2"/>
    <row r="4" spans="2:11" ht="55.5" customHeight="1" x14ac:dyDescent="0.15">
      <c r="B4" s="453" t="s">
        <v>13</v>
      </c>
      <c r="C4" s="454"/>
      <c r="D4" s="459" t="str">
        <f>IF(研究費用内訳書!C12="","",研究費用内訳書!C12)</f>
        <v/>
      </c>
      <c r="E4" s="460"/>
      <c r="F4" s="460"/>
      <c r="G4" s="460"/>
      <c r="H4" s="460"/>
      <c r="I4" s="461"/>
    </row>
    <row r="5" spans="2:11" ht="26.25" customHeight="1" thickBot="1" x14ac:dyDescent="0.2">
      <c r="B5" s="455" t="s">
        <v>120</v>
      </c>
      <c r="C5" s="456"/>
      <c r="D5" s="462" t="str">
        <f>IF(研究費用内訳書!C13="","",研究費用内訳書!C13)</f>
        <v/>
      </c>
      <c r="E5" s="463"/>
      <c r="F5" s="463"/>
      <c r="G5" s="463"/>
      <c r="H5" s="463"/>
      <c r="I5" s="464"/>
    </row>
    <row r="6" spans="2:11" ht="10.5" customHeight="1" thickBot="1" x14ac:dyDescent="0.2"/>
    <row r="7" spans="2:11" ht="17.25" customHeight="1" x14ac:dyDescent="0.15">
      <c r="B7" s="457" t="s">
        <v>123</v>
      </c>
      <c r="C7" s="458"/>
      <c r="D7" s="168" t="s">
        <v>124</v>
      </c>
      <c r="E7" s="174" t="s">
        <v>125</v>
      </c>
      <c r="F7" s="184"/>
      <c r="G7" s="156" t="s">
        <v>126</v>
      </c>
      <c r="I7" s="181" t="s">
        <v>127</v>
      </c>
    </row>
    <row r="8" spans="2:11" ht="25.5" customHeight="1" thickBot="1" x14ac:dyDescent="0.2">
      <c r="B8" s="451" t="s">
        <v>69</v>
      </c>
      <c r="C8" s="452"/>
      <c r="D8" s="153" t="str">
        <f>IF(研究費用内訳書!$K$2="","",研究費用内訳書!$K$2)</f>
        <v/>
      </c>
      <c r="E8" s="182">
        <v>6000</v>
      </c>
      <c r="F8" s="185"/>
      <c r="G8" s="135" t="str">
        <f>IF(D8="","",E8*D8)</f>
        <v/>
      </c>
      <c r="H8"/>
      <c r="I8" s="183"/>
    </row>
    <row r="9" spans="2:11" ht="4.7" customHeight="1" x14ac:dyDescent="0.15">
      <c r="H9"/>
      <c r="I9"/>
    </row>
    <row r="10" spans="2:11" ht="3.95" customHeight="1" x14ac:dyDescent="0.15"/>
    <row r="11" spans="2:11" ht="3.95" customHeight="1" x14ac:dyDescent="0.15"/>
    <row r="12" spans="2:11" ht="21" customHeight="1" thickBot="1" x14ac:dyDescent="0.2">
      <c r="B12" s="117" t="s">
        <v>128</v>
      </c>
      <c r="I12" s="145"/>
    </row>
    <row r="13" spans="2:11" ht="30.75" customHeight="1" x14ac:dyDescent="0.15">
      <c r="C13" s="155" t="s">
        <v>132</v>
      </c>
      <c r="D13" s="173" t="s">
        <v>197</v>
      </c>
      <c r="E13" s="156" t="s">
        <v>205</v>
      </c>
      <c r="F13" s="180" t="s">
        <v>163</v>
      </c>
      <c r="G13" s="158" t="s">
        <v>131</v>
      </c>
      <c r="H13" s="179" t="s">
        <v>204</v>
      </c>
      <c r="I13" s="159" t="s">
        <v>198</v>
      </c>
    </row>
    <row r="14" spans="2:11" ht="21" customHeight="1" x14ac:dyDescent="0.15">
      <c r="C14" s="157" t="str">
        <f t="shared" ref="C14:C36" si="0">IF(ROW(B14)-13&gt;$I$8,"",ROW(B14)-13)</f>
        <v/>
      </c>
      <c r="D14" s="114" t="str">
        <f t="shared" ref="D14:D36" si="1">IF($I$8&gt;=3,IF(C14="","",IF(C14=1,40%,IF(C14=$I$8,10%,50%/($I$8-2)))),IF(C14="","",IF(C14=1,80%,20%)))</f>
        <v/>
      </c>
      <c r="E14" s="148" t="str">
        <f t="shared" ref="E14:E36" si="2">IFERROR(IF(C14="","",ROUND($G$8*D14,0)),"")</f>
        <v/>
      </c>
      <c r="F14" s="186" t="str">
        <f>IF(C14="","",E14)</f>
        <v/>
      </c>
      <c r="G14" s="160"/>
      <c r="H14" s="134" t="str">
        <f>IFERROR(VLOOKUP(G14,$C$14:$F$36,4,0),"")</f>
        <v/>
      </c>
      <c r="I14" s="366"/>
    </row>
    <row r="15" spans="2:11" ht="21" customHeight="1" x14ac:dyDescent="0.15">
      <c r="C15" s="157" t="str">
        <f t="shared" si="0"/>
        <v/>
      </c>
      <c r="D15" s="114" t="str">
        <f t="shared" si="1"/>
        <v/>
      </c>
      <c r="E15" s="148" t="str">
        <f t="shared" si="2"/>
        <v/>
      </c>
      <c r="F15" s="186" t="str">
        <f>IF(C15="","",SUM($E$14:E15))</f>
        <v/>
      </c>
      <c r="G15" s="160"/>
      <c r="H15" s="134" t="str">
        <f>IFERROR(VLOOKUP(G15,$C$14:$F$36,4,0)-VLOOKUP(G14,$C$14:$F$36,4,0),"")</f>
        <v/>
      </c>
      <c r="I15" s="366"/>
    </row>
    <row r="16" spans="2:11" ht="21" customHeight="1" x14ac:dyDescent="0.15">
      <c r="C16" s="157" t="str">
        <f t="shared" si="0"/>
        <v/>
      </c>
      <c r="D16" s="114" t="str">
        <f t="shared" si="1"/>
        <v/>
      </c>
      <c r="E16" s="148" t="str">
        <f t="shared" si="2"/>
        <v/>
      </c>
      <c r="F16" s="186" t="str">
        <f>IF(C16="","",SUM($E$14:E16))</f>
        <v/>
      </c>
      <c r="G16" s="160"/>
      <c r="H16" s="134" t="str">
        <f t="shared" ref="H16:H36" si="3">IFERROR(VLOOKUP(G16,$C$14:$F$36,4,0)-VLOOKUP(G15,$C$14:$F$36,4,0),"")</f>
        <v/>
      </c>
      <c r="I16" s="366"/>
    </row>
    <row r="17" spans="3:9" ht="21" customHeight="1" x14ac:dyDescent="0.15">
      <c r="C17" s="157" t="str">
        <f t="shared" si="0"/>
        <v/>
      </c>
      <c r="D17" s="114" t="str">
        <f t="shared" si="1"/>
        <v/>
      </c>
      <c r="E17" s="148" t="str">
        <f t="shared" si="2"/>
        <v/>
      </c>
      <c r="F17" s="186" t="str">
        <f>IF(C17="","",SUM($E$14:E17))</f>
        <v/>
      </c>
      <c r="G17" s="160"/>
      <c r="H17" s="134" t="str">
        <f t="shared" si="3"/>
        <v/>
      </c>
      <c r="I17" s="366"/>
    </row>
    <row r="18" spans="3:9" ht="21" customHeight="1" x14ac:dyDescent="0.15">
      <c r="C18" s="157" t="str">
        <f t="shared" si="0"/>
        <v/>
      </c>
      <c r="D18" s="114" t="str">
        <f t="shared" si="1"/>
        <v/>
      </c>
      <c r="E18" s="148" t="str">
        <f t="shared" si="2"/>
        <v/>
      </c>
      <c r="F18" s="186" t="str">
        <f>IF(C18="","",SUM($E$14:E18))</f>
        <v/>
      </c>
      <c r="G18" s="160"/>
      <c r="H18" s="134" t="str">
        <f t="shared" si="3"/>
        <v/>
      </c>
      <c r="I18" s="366"/>
    </row>
    <row r="19" spans="3:9" ht="21" customHeight="1" x14ac:dyDescent="0.15">
      <c r="C19" s="157" t="str">
        <f t="shared" si="0"/>
        <v/>
      </c>
      <c r="D19" s="114" t="str">
        <f t="shared" si="1"/>
        <v/>
      </c>
      <c r="E19" s="148" t="str">
        <f t="shared" si="2"/>
        <v/>
      </c>
      <c r="F19" s="186" t="str">
        <f>IF(C19="","",SUM($E$14:E19))</f>
        <v/>
      </c>
      <c r="G19" s="160"/>
      <c r="H19" s="134" t="str">
        <f t="shared" si="3"/>
        <v/>
      </c>
      <c r="I19" s="366"/>
    </row>
    <row r="20" spans="3:9" ht="21" customHeight="1" x14ac:dyDescent="0.15">
      <c r="C20" s="157" t="str">
        <f t="shared" si="0"/>
        <v/>
      </c>
      <c r="D20" s="114" t="str">
        <f t="shared" si="1"/>
        <v/>
      </c>
      <c r="E20" s="148" t="str">
        <f t="shared" si="2"/>
        <v/>
      </c>
      <c r="F20" s="186" t="str">
        <f>IF(C20="","",SUM($E$14:E20))</f>
        <v/>
      </c>
      <c r="G20" s="160"/>
      <c r="H20" s="134" t="str">
        <f t="shared" si="3"/>
        <v/>
      </c>
      <c r="I20" s="366"/>
    </row>
    <row r="21" spans="3:9" ht="21" customHeight="1" x14ac:dyDescent="0.15">
      <c r="C21" s="157" t="str">
        <f t="shared" si="0"/>
        <v/>
      </c>
      <c r="D21" s="114" t="str">
        <f t="shared" si="1"/>
        <v/>
      </c>
      <c r="E21" s="148" t="str">
        <f t="shared" si="2"/>
        <v/>
      </c>
      <c r="F21" s="186" t="str">
        <f>IF(C21="","",SUM($E$14:E21))</f>
        <v/>
      </c>
      <c r="G21" s="160"/>
      <c r="H21" s="134" t="str">
        <f t="shared" si="3"/>
        <v/>
      </c>
      <c r="I21" s="366"/>
    </row>
    <row r="22" spans="3:9" ht="21" customHeight="1" x14ac:dyDescent="0.15">
      <c r="C22" s="157" t="str">
        <f t="shared" si="0"/>
        <v/>
      </c>
      <c r="D22" s="114" t="str">
        <f t="shared" si="1"/>
        <v/>
      </c>
      <c r="E22" s="148" t="str">
        <f t="shared" si="2"/>
        <v/>
      </c>
      <c r="F22" s="186" t="str">
        <f>IF(C22="","",SUM($E$14:E22))</f>
        <v/>
      </c>
      <c r="G22" s="160"/>
      <c r="H22" s="134" t="str">
        <f t="shared" si="3"/>
        <v/>
      </c>
      <c r="I22" s="366"/>
    </row>
    <row r="23" spans="3:9" ht="21" customHeight="1" x14ac:dyDescent="0.15">
      <c r="C23" s="157" t="str">
        <f t="shared" si="0"/>
        <v/>
      </c>
      <c r="D23" s="114" t="str">
        <f t="shared" si="1"/>
        <v/>
      </c>
      <c r="E23" s="148" t="str">
        <f t="shared" si="2"/>
        <v/>
      </c>
      <c r="F23" s="186" t="str">
        <f>IF(C23="","",SUM($E$14:E23))</f>
        <v/>
      </c>
      <c r="G23" s="160"/>
      <c r="H23" s="134" t="str">
        <f t="shared" si="3"/>
        <v/>
      </c>
      <c r="I23" s="366"/>
    </row>
    <row r="24" spans="3:9" ht="21" customHeight="1" x14ac:dyDescent="0.15">
      <c r="C24" s="157" t="str">
        <f t="shared" si="0"/>
        <v/>
      </c>
      <c r="D24" s="114" t="str">
        <f t="shared" si="1"/>
        <v/>
      </c>
      <c r="E24" s="148" t="str">
        <f t="shared" si="2"/>
        <v/>
      </c>
      <c r="F24" s="186" t="str">
        <f>IF(C24="","",SUM($E$14:E24))</f>
        <v/>
      </c>
      <c r="G24" s="160"/>
      <c r="H24" s="134" t="str">
        <f t="shared" si="3"/>
        <v/>
      </c>
      <c r="I24" s="366"/>
    </row>
    <row r="25" spans="3:9" ht="21" customHeight="1" x14ac:dyDescent="0.15">
      <c r="C25" s="157" t="str">
        <f t="shared" si="0"/>
        <v/>
      </c>
      <c r="D25" s="114" t="str">
        <f t="shared" si="1"/>
        <v/>
      </c>
      <c r="E25" s="148" t="str">
        <f t="shared" si="2"/>
        <v/>
      </c>
      <c r="F25" s="186" t="str">
        <f>IF(C25="","",SUM($E$14:E25))</f>
        <v/>
      </c>
      <c r="G25" s="176"/>
      <c r="H25" s="177" t="str">
        <f t="shared" si="3"/>
        <v/>
      </c>
      <c r="I25" s="367"/>
    </row>
    <row r="26" spans="3:9" ht="21" customHeight="1" x14ac:dyDescent="0.15">
      <c r="C26" s="157" t="str">
        <f t="shared" si="0"/>
        <v/>
      </c>
      <c r="D26" s="114" t="str">
        <f t="shared" si="1"/>
        <v/>
      </c>
      <c r="E26" s="148" t="str">
        <f t="shared" si="2"/>
        <v/>
      </c>
      <c r="F26" s="186" t="str">
        <f>IF(C26="","",SUM($E$14:E26))</f>
        <v/>
      </c>
      <c r="G26" s="160"/>
      <c r="H26" s="134" t="str">
        <f t="shared" si="3"/>
        <v/>
      </c>
      <c r="I26" s="366"/>
    </row>
    <row r="27" spans="3:9" ht="21" customHeight="1" x14ac:dyDescent="0.15">
      <c r="C27" s="157" t="str">
        <f t="shared" si="0"/>
        <v/>
      </c>
      <c r="D27" s="114" t="str">
        <f t="shared" si="1"/>
        <v/>
      </c>
      <c r="E27" s="148" t="str">
        <f t="shared" si="2"/>
        <v/>
      </c>
      <c r="F27" s="186" t="str">
        <f>IF(C27="","",SUM($E$14:E27))</f>
        <v/>
      </c>
      <c r="G27" s="160"/>
      <c r="H27" s="134" t="str">
        <f t="shared" si="3"/>
        <v/>
      </c>
      <c r="I27" s="366"/>
    </row>
    <row r="28" spans="3:9" ht="21" customHeight="1" x14ac:dyDescent="0.15">
      <c r="C28" s="157" t="str">
        <f t="shared" si="0"/>
        <v/>
      </c>
      <c r="D28" s="114" t="str">
        <f t="shared" si="1"/>
        <v/>
      </c>
      <c r="E28" s="148" t="str">
        <f t="shared" si="2"/>
        <v/>
      </c>
      <c r="F28" s="186" t="str">
        <f>IF(C28="","",SUM($E$14:E28))</f>
        <v/>
      </c>
      <c r="G28" s="160"/>
      <c r="H28" s="134" t="str">
        <f t="shared" si="3"/>
        <v/>
      </c>
      <c r="I28" s="366"/>
    </row>
    <row r="29" spans="3:9" ht="21" customHeight="1" x14ac:dyDescent="0.15">
      <c r="C29" s="157" t="str">
        <f t="shared" si="0"/>
        <v/>
      </c>
      <c r="D29" s="114" t="str">
        <f t="shared" si="1"/>
        <v/>
      </c>
      <c r="E29" s="148" t="str">
        <f t="shared" si="2"/>
        <v/>
      </c>
      <c r="F29" s="186" t="str">
        <f>IF(C29="","",SUM($E$14:E29))</f>
        <v/>
      </c>
      <c r="G29" s="160"/>
      <c r="H29" s="134" t="str">
        <f t="shared" si="3"/>
        <v/>
      </c>
      <c r="I29" s="366"/>
    </row>
    <row r="30" spans="3:9" ht="21" customHeight="1" x14ac:dyDescent="0.15">
      <c r="C30" s="157" t="str">
        <f t="shared" si="0"/>
        <v/>
      </c>
      <c r="D30" s="114" t="str">
        <f t="shared" si="1"/>
        <v/>
      </c>
      <c r="E30" s="148" t="str">
        <f t="shared" si="2"/>
        <v/>
      </c>
      <c r="F30" s="186" t="str">
        <f>IF(C30="","",SUM($E$14:E30))</f>
        <v/>
      </c>
      <c r="G30" s="160"/>
      <c r="H30" s="134" t="str">
        <f t="shared" si="3"/>
        <v/>
      </c>
      <c r="I30" s="366"/>
    </row>
    <row r="31" spans="3:9" ht="21" customHeight="1" x14ac:dyDescent="0.15">
      <c r="C31" s="157" t="str">
        <f t="shared" si="0"/>
        <v/>
      </c>
      <c r="D31" s="114" t="str">
        <f t="shared" si="1"/>
        <v/>
      </c>
      <c r="E31" s="148" t="str">
        <f t="shared" si="2"/>
        <v/>
      </c>
      <c r="F31" s="186" t="str">
        <f>IF(C31="","",SUM($E$14:E31))</f>
        <v/>
      </c>
      <c r="G31" s="160"/>
      <c r="H31" s="134" t="str">
        <f t="shared" si="3"/>
        <v/>
      </c>
      <c r="I31" s="366"/>
    </row>
    <row r="32" spans="3:9" ht="20.25" customHeight="1" x14ac:dyDescent="0.15">
      <c r="C32" s="157" t="str">
        <f t="shared" si="0"/>
        <v/>
      </c>
      <c r="D32" s="114" t="str">
        <f t="shared" si="1"/>
        <v/>
      </c>
      <c r="E32" s="148" t="str">
        <f t="shared" si="2"/>
        <v/>
      </c>
      <c r="F32" s="186" t="str">
        <f>IF(C32="","",SUM($E$14:E32))</f>
        <v/>
      </c>
      <c r="G32" s="160"/>
      <c r="H32" s="134" t="str">
        <f t="shared" si="3"/>
        <v/>
      </c>
      <c r="I32" s="366"/>
    </row>
    <row r="33" spans="3:9" ht="21.75" customHeight="1" x14ac:dyDescent="0.15">
      <c r="C33" s="157" t="str">
        <f t="shared" si="0"/>
        <v/>
      </c>
      <c r="D33" s="114" t="str">
        <f t="shared" si="1"/>
        <v/>
      </c>
      <c r="E33" s="148" t="str">
        <f t="shared" si="2"/>
        <v/>
      </c>
      <c r="F33" s="186" t="str">
        <f>IF(C33="","",SUM($E$14:E33))</f>
        <v/>
      </c>
      <c r="G33" s="160"/>
      <c r="H33" s="134" t="str">
        <f t="shared" si="3"/>
        <v/>
      </c>
      <c r="I33" s="366"/>
    </row>
    <row r="34" spans="3:9" ht="21.4" customHeight="1" x14ac:dyDescent="0.15">
      <c r="C34" s="157" t="str">
        <f t="shared" si="0"/>
        <v/>
      </c>
      <c r="D34" s="114" t="str">
        <f t="shared" si="1"/>
        <v/>
      </c>
      <c r="E34" s="148" t="str">
        <f t="shared" si="2"/>
        <v/>
      </c>
      <c r="F34" s="186" t="str">
        <f>IF(C34="","",SUM($E$14:E34))</f>
        <v/>
      </c>
      <c r="G34" s="160"/>
      <c r="H34" s="134" t="str">
        <f t="shared" si="3"/>
        <v/>
      </c>
      <c r="I34" s="366"/>
    </row>
    <row r="35" spans="3:9" ht="21.4" customHeight="1" x14ac:dyDescent="0.15">
      <c r="C35" s="157" t="str">
        <f t="shared" si="0"/>
        <v/>
      </c>
      <c r="D35" s="114" t="str">
        <f t="shared" si="1"/>
        <v/>
      </c>
      <c r="E35" s="148" t="str">
        <f t="shared" si="2"/>
        <v/>
      </c>
      <c r="F35" s="186" t="str">
        <f>IF(C35="","",SUM($E$14:E35))</f>
        <v/>
      </c>
      <c r="G35" s="160"/>
      <c r="H35" s="134" t="str">
        <f t="shared" si="3"/>
        <v/>
      </c>
      <c r="I35" s="366"/>
    </row>
    <row r="36" spans="3:9" ht="21.4" customHeight="1" thickBot="1" x14ac:dyDescent="0.2">
      <c r="C36" s="178" t="str">
        <f t="shared" si="0"/>
        <v/>
      </c>
      <c r="D36" s="172" t="str">
        <f t="shared" si="1"/>
        <v/>
      </c>
      <c r="E36" s="154" t="str">
        <f t="shared" si="2"/>
        <v/>
      </c>
      <c r="F36" s="186" t="str">
        <f>IF(C36="","",SUM($E$14:E36))</f>
        <v/>
      </c>
      <c r="G36" s="161"/>
      <c r="H36" s="162" t="str">
        <f t="shared" si="3"/>
        <v/>
      </c>
      <c r="I36" s="368"/>
    </row>
    <row r="37" spans="3:9" ht="23.25" customHeight="1" x14ac:dyDescent="0.15">
      <c r="D37" s="3" t="s">
        <v>199</v>
      </c>
    </row>
    <row r="38" spans="3:9" x14ac:dyDescent="0.15">
      <c r="D38" s="175" t="s">
        <v>201</v>
      </c>
    </row>
    <row r="39" spans="3:9" x14ac:dyDescent="0.15">
      <c r="D39" s="175" t="s">
        <v>200</v>
      </c>
    </row>
    <row r="40" spans="3:9" x14ac:dyDescent="0.15">
      <c r="D40" s="37" t="s">
        <v>206</v>
      </c>
    </row>
  </sheetData>
  <sheetProtection password="CC06" sheet="1" objects="1" scenarios="1" selectLockedCells="1"/>
  <mergeCells count="7">
    <mergeCell ref="B8:C8"/>
    <mergeCell ref="B2:J2"/>
    <mergeCell ref="B4:C4"/>
    <mergeCell ref="B5:C5"/>
    <mergeCell ref="B7:C7"/>
    <mergeCell ref="D4:I4"/>
    <mergeCell ref="D5:I5"/>
  </mergeCells>
  <phoneticPr fontId="3"/>
  <dataValidations count="2">
    <dataValidation allowBlank="1" showInputMessage="1" showErrorMessage="1" prompt="請求するVisit番号を数字で入力してください（例）1，5，9・・・" sqref="G14" xr:uid="{00000000-0002-0000-0300-000000000000}"/>
    <dataValidation type="whole" imeMode="off" operator="greaterThanOrEqual" allowBlank="1" showInputMessage="1" showErrorMessage="1" prompt="全Visit数を入力してください" sqref="I8" xr:uid="{00000000-0002-0000-0300-000001000000}">
      <formula1>2</formula1>
    </dataValidation>
  </dataValidations>
  <pageMargins left="0.23622047244094491" right="0.23622047244094491" top="0.74803149606299213" bottom="0.74803149606299213" header="0.31496062992125984" footer="0.31496062992125984"/>
  <pageSetup paperSize="9" fitToHeight="0" orientation="portrait" r:id="rId1"/>
  <headerFooter>
    <oddHeader>&amp;L&amp;10 福山市民病院_様式第13号_別添３
&amp;R&amp;10&amp;K000000［2022年4月版］</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F32"/>
  <sheetViews>
    <sheetView zoomScaleNormal="100" workbookViewId="0">
      <selection activeCell="A2" sqref="A2:D2"/>
    </sheetView>
  </sheetViews>
  <sheetFormatPr defaultRowHeight="13.5" x14ac:dyDescent="0.15"/>
  <cols>
    <col min="5" max="5" width="12.625" customWidth="1"/>
    <col min="6" max="6" width="43" customWidth="1"/>
  </cols>
  <sheetData>
    <row r="1" spans="1:6" ht="42.75" customHeight="1" thickBot="1" x14ac:dyDescent="0.2">
      <c r="A1" s="465" t="s">
        <v>162</v>
      </c>
      <c r="B1" s="465"/>
      <c r="C1" s="465"/>
      <c r="D1" s="465"/>
      <c r="E1" s="465"/>
      <c r="F1" s="465"/>
    </row>
    <row r="2" spans="1:6" ht="21.95" customHeight="1" x14ac:dyDescent="0.15">
      <c r="A2" s="473" t="s">
        <v>135</v>
      </c>
      <c r="B2" s="474"/>
      <c r="C2" s="474"/>
      <c r="D2" s="474"/>
      <c r="E2" s="146" t="s">
        <v>136</v>
      </c>
      <c r="F2" s="149" t="s">
        <v>137</v>
      </c>
    </row>
    <row r="3" spans="1:6" ht="38.25" customHeight="1" x14ac:dyDescent="0.15">
      <c r="A3" s="466" t="s">
        <v>138</v>
      </c>
      <c r="B3" s="467"/>
      <c r="C3" s="467"/>
      <c r="D3" s="467"/>
      <c r="E3" s="468"/>
      <c r="F3" s="469"/>
    </row>
    <row r="4" spans="1:6" ht="21.95" customHeight="1" x14ac:dyDescent="0.15">
      <c r="A4" s="466" t="s">
        <v>139</v>
      </c>
      <c r="B4" s="467"/>
      <c r="C4" s="467"/>
      <c r="D4" s="468"/>
      <c r="E4" s="468"/>
      <c r="F4" s="469"/>
    </row>
    <row r="5" spans="1:6" ht="21.95" customHeight="1" x14ac:dyDescent="0.15">
      <c r="A5" s="466" t="s">
        <v>140</v>
      </c>
      <c r="B5" s="467"/>
      <c r="C5" s="467"/>
      <c r="D5" s="468" t="s">
        <v>141</v>
      </c>
      <c r="E5" s="468"/>
      <c r="F5" s="469"/>
    </row>
    <row r="6" spans="1:6" ht="21.95" customHeight="1" x14ac:dyDescent="0.15">
      <c r="A6" s="466" t="s">
        <v>142</v>
      </c>
      <c r="B6" s="467"/>
      <c r="C6" s="467"/>
      <c r="D6" s="467"/>
      <c r="E6" s="467"/>
      <c r="F6" s="477"/>
    </row>
    <row r="7" spans="1:6" ht="21.95" customHeight="1" x14ac:dyDescent="0.15">
      <c r="A7" s="150" t="s">
        <v>143</v>
      </c>
      <c r="B7" s="478" t="s">
        <v>144</v>
      </c>
      <c r="C7" s="478"/>
      <c r="D7" s="478"/>
      <c r="E7" s="478"/>
      <c r="F7" s="479"/>
    </row>
    <row r="8" spans="1:6" ht="21.95" customHeight="1" x14ac:dyDescent="0.15">
      <c r="A8" s="150" t="s">
        <v>143</v>
      </c>
      <c r="B8" s="478" t="s">
        <v>145</v>
      </c>
      <c r="C8" s="478"/>
      <c r="D8" s="478"/>
      <c r="E8" s="478"/>
      <c r="F8" s="479"/>
    </row>
    <row r="9" spans="1:6" ht="33" customHeight="1" x14ac:dyDescent="0.15">
      <c r="A9" s="150" t="s">
        <v>143</v>
      </c>
      <c r="B9" s="478" t="s">
        <v>146</v>
      </c>
      <c r="C9" s="478"/>
      <c r="D9" s="478"/>
      <c r="E9" s="478"/>
      <c r="F9" s="479"/>
    </row>
    <row r="10" spans="1:6" ht="38.25" customHeight="1" x14ac:dyDescent="0.15">
      <c r="A10" s="150" t="s">
        <v>143</v>
      </c>
      <c r="B10" s="478" t="s">
        <v>147</v>
      </c>
      <c r="C10" s="478"/>
      <c r="D10" s="478"/>
      <c r="E10" s="478"/>
      <c r="F10" s="479"/>
    </row>
    <row r="11" spans="1:6" ht="21.95" customHeight="1" x14ac:dyDescent="0.15">
      <c r="A11" s="480" t="s">
        <v>143</v>
      </c>
      <c r="B11" s="468" t="s">
        <v>148</v>
      </c>
      <c r="C11" s="468"/>
      <c r="D11" s="468"/>
      <c r="E11" s="468"/>
      <c r="F11" s="469"/>
    </row>
    <row r="12" spans="1:6" ht="21.95" customHeight="1" x14ac:dyDescent="0.15">
      <c r="A12" s="480"/>
      <c r="B12" s="468"/>
      <c r="C12" s="468"/>
      <c r="D12" s="468"/>
      <c r="E12" s="468"/>
      <c r="F12" s="469"/>
    </row>
    <row r="13" spans="1:6" ht="21.95" customHeight="1" x14ac:dyDescent="0.15">
      <c r="A13" s="480"/>
      <c r="B13" s="468"/>
      <c r="C13" s="468"/>
      <c r="D13" s="468"/>
      <c r="E13" s="468"/>
      <c r="F13" s="469"/>
    </row>
    <row r="14" spans="1:6" ht="21.95" customHeight="1" x14ac:dyDescent="0.15">
      <c r="A14" s="480"/>
      <c r="B14" s="468" t="s">
        <v>149</v>
      </c>
      <c r="C14" s="468"/>
      <c r="D14" s="468"/>
      <c r="E14" s="468"/>
      <c r="F14" s="469"/>
    </row>
    <row r="15" spans="1:6" ht="21.95" customHeight="1" x14ac:dyDescent="0.15">
      <c r="A15" s="466" t="s">
        <v>150</v>
      </c>
      <c r="B15" s="467"/>
      <c r="C15" s="468" t="s">
        <v>151</v>
      </c>
      <c r="D15" s="468"/>
      <c r="E15" s="468"/>
      <c r="F15" s="469"/>
    </row>
    <row r="16" spans="1:6" ht="21.95" customHeight="1" thickBot="1" x14ac:dyDescent="0.2">
      <c r="A16" s="470" t="s">
        <v>152</v>
      </c>
      <c r="B16" s="471"/>
      <c r="C16" s="472"/>
      <c r="D16" s="472"/>
      <c r="E16" s="147" t="s">
        <v>153</v>
      </c>
      <c r="F16" s="151" t="s">
        <v>137</v>
      </c>
    </row>
    <row r="17" spans="1:6" ht="21.95" customHeight="1" x14ac:dyDescent="0.15">
      <c r="A17" s="475" t="s">
        <v>154</v>
      </c>
      <c r="B17" s="475"/>
      <c r="C17" s="475"/>
      <c r="D17" s="475"/>
      <c r="E17" s="476" t="s">
        <v>155</v>
      </c>
      <c r="F17" s="476"/>
    </row>
    <row r="18" spans="1:6" ht="13.7" thickBot="1" x14ac:dyDescent="0.2"/>
    <row r="19" spans="1:6" ht="29.25" customHeight="1" x14ac:dyDescent="0.15">
      <c r="A19" s="473" t="s">
        <v>156</v>
      </c>
      <c r="B19" s="474"/>
      <c r="C19" s="474"/>
      <c r="D19" s="474"/>
      <c r="E19" s="146" t="s">
        <v>136</v>
      </c>
      <c r="F19" s="149" t="s">
        <v>137</v>
      </c>
    </row>
    <row r="20" spans="1:6" ht="33" customHeight="1" x14ac:dyDescent="0.15">
      <c r="A20" s="466" t="s">
        <v>138</v>
      </c>
      <c r="B20" s="467"/>
      <c r="C20" s="467"/>
      <c r="D20" s="467"/>
      <c r="E20" s="468"/>
      <c r="F20" s="469"/>
    </row>
    <row r="21" spans="1:6" ht="21.95" customHeight="1" x14ac:dyDescent="0.15">
      <c r="A21" s="466" t="s">
        <v>139</v>
      </c>
      <c r="B21" s="467"/>
      <c r="C21" s="467"/>
      <c r="D21" s="468"/>
      <c r="E21" s="468"/>
      <c r="F21" s="469"/>
    </row>
    <row r="22" spans="1:6" ht="21.95" customHeight="1" x14ac:dyDescent="0.15">
      <c r="A22" s="466" t="s">
        <v>157</v>
      </c>
      <c r="B22" s="467"/>
      <c r="C22" s="467"/>
      <c r="D22" s="468" t="s">
        <v>141</v>
      </c>
      <c r="E22" s="468"/>
      <c r="F22" s="469"/>
    </row>
    <row r="23" spans="1:6" ht="21.95" customHeight="1" x14ac:dyDescent="0.15">
      <c r="A23" s="466" t="s">
        <v>158</v>
      </c>
      <c r="B23" s="467"/>
      <c r="C23" s="467"/>
      <c r="D23" s="467"/>
      <c r="E23" s="467"/>
      <c r="F23" s="477"/>
    </row>
    <row r="24" spans="1:6" ht="21.95" customHeight="1" x14ac:dyDescent="0.15">
      <c r="A24" s="150" t="s">
        <v>143</v>
      </c>
      <c r="B24" s="478" t="s">
        <v>159</v>
      </c>
      <c r="C24" s="478"/>
      <c r="D24" s="478"/>
      <c r="E24" s="478"/>
      <c r="F24" s="479"/>
    </row>
    <row r="25" spans="1:6" ht="21.95" customHeight="1" x14ac:dyDescent="0.15">
      <c r="A25" s="150" t="s">
        <v>143</v>
      </c>
      <c r="B25" s="478" t="s">
        <v>160</v>
      </c>
      <c r="C25" s="478"/>
      <c r="D25" s="478"/>
      <c r="E25" s="478"/>
      <c r="F25" s="479"/>
    </row>
    <row r="26" spans="1:6" ht="21.95" customHeight="1" x14ac:dyDescent="0.15">
      <c r="A26" s="150" t="s">
        <v>143</v>
      </c>
      <c r="B26" s="478" t="s">
        <v>161</v>
      </c>
      <c r="C26" s="478"/>
      <c r="D26" s="478"/>
      <c r="E26" s="478"/>
      <c r="F26" s="479"/>
    </row>
    <row r="27" spans="1:6" ht="38.25" customHeight="1" x14ac:dyDescent="0.15">
      <c r="A27" s="150" t="s">
        <v>143</v>
      </c>
      <c r="B27" s="478" t="s">
        <v>147</v>
      </c>
      <c r="C27" s="478"/>
      <c r="D27" s="478"/>
      <c r="E27" s="478"/>
      <c r="F27" s="479"/>
    </row>
    <row r="28" spans="1:6" ht="21.95" customHeight="1" x14ac:dyDescent="0.15">
      <c r="A28" s="480" t="s">
        <v>143</v>
      </c>
      <c r="B28" s="468" t="s">
        <v>148</v>
      </c>
      <c r="C28" s="468"/>
      <c r="D28" s="468"/>
      <c r="E28" s="468"/>
      <c r="F28" s="469"/>
    </row>
    <row r="29" spans="1:6" ht="21.95" customHeight="1" x14ac:dyDescent="0.15">
      <c r="A29" s="480"/>
      <c r="B29" s="468" t="s">
        <v>149</v>
      </c>
      <c r="C29" s="468"/>
      <c r="D29" s="468"/>
      <c r="E29" s="468"/>
      <c r="F29" s="469"/>
    </row>
    <row r="30" spans="1:6" ht="21.95" customHeight="1" x14ac:dyDescent="0.15">
      <c r="A30" s="466" t="s">
        <v>150</v>
      </c>
      <c r="B30" s="467"/>
      <c r="C30" s="468" t="s">
        <v>151</v>
      </c>
      <c r="D30" s="468"/>
      <c r="E30" s="468"/>
      <c r="F30" s="469"/>
    </row>
    <row r="31" spans="1:6" ht="21.95" customHeight="1" thickBot="1" x14ac:dyDescent="0.2">
      <c r="A31" s="470" t="s">
        <v>152</v>
      </c>
      <c r="B31" s="471"/>
      <c r="C31" s="472"/>
      <c r="D31" s="472"/>
      <c r="E31" s="147" t="s">
        <v>153</v>
      </c>
      <c r="F31" s="151" t="s">
        <v>137</v>
      </c>
    </row>
    <row r="32" spans="1:6" ht="21.95" customHeight="1" x14ac:dyDescent="0.15">
      <c r="A32" s="475" t="s">
        <v>154</v>
      </c>
      <c r="B32" s="475"/>
      <c r="C32" s="475"/>
      <c r="D32" s="475"/>
      <c r="E32" s="476" t="s">
        <v>155</v>
      </c>
      <c r="F32" s="476"/>
    </row>
  </sheetData>
  <sheetProtection password="CC06" sheet="1" objects="1" scenarios="1" selectLockedCells="1"/>
  <mergeCells count="45">
    <mergeCell ref="A5:C5"/>
    <mergeCell ref="D5:F5"/>
    <mergeCell ref="A2:D2"/>
    <mergeCell ref="A3:D3"/>
    <mergeCell ref="E3:F3"/>
    <mergeCell ref="A4:C4"/>
    <mergeCell ref="D4:F4"/>
    <mergeCell ref="A17:D17"/>
    <mergeCell ref="E17:F17"/>
    <mergeCell ref="A6:F6"/>
    <mergeCell ref="B7:F7"/>
    <mergeCell ref="B8:F8"/>
    <mergeCell ref="B9:F9"/>
    <mergeCell ref="B10:F10"/>
    <mergeCell ref="A11:A14"/>
    <mergeCell ref="B11:F11"/>
    <mergeCell ref="B12:F12"/>
    <mergeCell ref="B13:F13"/>
    <mergeCell ref="B14:F14"/>
    <mergeCell ref="A32:D32"/>
    <mergeCell ref="E32:F32"/>
    <mergeCell ref="A23:F23"/>
    <mergeCell ref="B24:F24"/>
    <mergeCell ref="B25:F25"/>
    <mergeCell ref="B26:F26"/>
    <mergeCell ref="B27:F27"/>
    <mergeCell ref="A28:A29"/>
    <mergeCell ref="B28:F28"/>
    <mergeCell ref="B29:F29"/>
    <mergeCell ref="A1:F1"/>
    <mergeCell ref="A30:B30"/>
    <mergeCell ref="C30:F30"/>
    <mergeCell ref="A31:B31"/>
    <mergeCell ref="C31:D31"/>
    <mergeCell ref="A19:D19"/>
    <mergeCell ref="A20:D20"/>
    <mergeCell ref="E20:F20"/>
    <mergeCell ref="A21:C21"/>
    <mergeCell ref="D21:F21"/>
    <mergeCell ref="A22:C22"/>
    <mergeCell ref="D22:F22"/>
    <mergeCell ref="A15:B15"/>
    <mergeCell ref="C15:F15"/>
    <mergeCell ref="A16:B16"/>
    <mergeCell ref="C16:D16"/>
  </mergeCells>
  <phoneticPr fontId="3"/>
  <pageMargins left="0.70866141732283472" right="0.70866141732283472" top="0.94488188976377963" bottom="0.55118110236220474" header="0.31496062992125984" footer="0.31496062992125984"/>
  <pageSetup paperSize="9" scale="97" orientation="portrait" r:id="rId1"/>
  <headerFooter>
    <oddHeader>&amp;L&amp;10福山市民病院_様式第13号_別添4&amp;R&amp;10&amp;K000000［2022年4月版］</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2060"/>
    <pageSetUpPr fitToPage="1"/>
  </sheetPr>
  <dimension ref="A1:K42"/>
  <sheetViews>
    <sheetView zoomScale="85" zoomScaleNormal="85" zoomScaleSheetLayoutView="100" workbookViewId="0">
      <selection activeCell="C2" sqref="C2:H2"/>
    </sheetView>
  </sheetViews>
  <sheetFormatPr defaultColWidth="9" defaultRowHeight="13.5" x14ac:dyDescent="0.15"/>
  <cols>
    <col min="1" max="1" width="5.5" style="175" customWidth="1"/>
    <col min="2" max="2" width="37.25" style="175" customWidth="1"/>
    <col min="3" max="3" width="26" style="175" customWidth="1"/>
    <col min="4" max="5" width="11" style="175" customWidth="1"/>
    <col min="6" max="6" width="25" style="175" customWidth="1"/>
    <col min="7" max="7" width="13.5" style="175" customWidth="1"/>
    <col min="8" max="8" width="13.875" style="175" customWidth="1"/>
    <col min="9" max="9" width="1.125" style="175" customWidth="1"/>
    <col min="10" max="10" width="14.875" style="175" customWidth="1"/>
    <col min="11" max="11" width="13.25" style="175" customWidth="1"/>
    <col min="12" max="12" width="9.375" style="175" bestFit="1" customWidth="1"/>
    <col min="13" max="16384" width="9" style="175"/>
  </cols>
  <sheetData>
    <row r="1" spans="1:11" ht="131.65" customHeight="1" thickBot="1" x14ac:dyDescent="0.2">
      <c r="C1" s="485" t="s">
        <v>242</v>
      </c>
      <c r="D1" s="486"/>
      <c r="E1" s="486"/>
      <c r="F1" s="486"/>
      <c r="H1" s="318"/>
    </row>
    <row r="2" spans="1:11" ht="19.7" customHeight="1" x14ac:dyDescent="0.15">
      <c r="A2" s="197"/>
      <c r="B2" s="288" t="s">
        <v>225</v>
      </c>
      <c r="C2" s="512" t="s">
        <v>264</v>
      </c>
      <c r="D2" s="513"/>
      <c r="E2" s="513"/>
      <c r="F2" s="513"/>
      <c r="G2" s="513"/>
      <c r="H2" s="514"/>
    </row>
    <row r="3" spans="1:11" ht="81.75" customHeight="1" x14ac:dyDescent="0.15">
      <c r="B3" s="289" t="s">
        <v>226</v>
      </c>
      <c r="C3" s="487" t="str">
        <f>IF(研究費用内訳書!C12="","",研究費用内訳書!C12)</f>
        <v/>
      </c>
      <c r="D3" s="488"/>
      <c r="E3" s="488"/>
      <c r="F3" s="488"/>
      <c r="G3" s="488"/>
      <c r="H3" s="489"/>
      <c r="I3" s="198"/>
    </row>
    <row r="4" spans="1:11" ht="50.25" customHeight="1" thickBot="1" x14ac:dyDescent="0.2">
      <c r="B4" s="290" t="s">
        <v>227</v>
      </c>
      <c r="C4" s="360" t="str">
        <f>IF(研究費用内訳書!C13="","",研究費用内訳書!C13)</f>
        <v/>
      </c>
      <c r="D4" s="456" t="s">
        <v>64</v>
      </c>
      <c r="E4" s="490"/>
      <c r="F4" s="491"/>
      <c r="G4" s="492" t="str">
        <f>IF(研究費用内訳書!G13="","",研究費用内訳書!G13)</f>
        <v/>
      </c>
      <c r="H4" s="493"/>
      <c r="I4" s="198"/>
    </row>
    <row r="5" spans="1:11" ht="6.95" customHeight="1" thickBot="1" x14ac:dyDescent="0.2">
      <c r="B5" s="199"/>
      <c r="C5" s="199"/>
      <c r="D5" s="200"/>
      <c r="E5" s="201"/>
      <c r="F5" s="201"/>
      <c r="G5" s="201"/>
      <c r="H5" s="201"/>
      <c r="I5" s="202"/>
    </row>
    <row r="6" spans="1:11" ht="96" customHeight="1" thickBot="1" x14ac:dyDescent="0.2">
      <c r="B6" s="494" t="s">
        <v>228</v>
      </c>
      <c r="C6" s="495"/>
      <c r="D6" s="496" t="s">
        <v>229</v>
      </c>
      <c r="E6" s="497"/>
      <c r="F6" s="497"/>
      <c r="G6" s="497"/>
      <c r="H6" s="498"/>
      <c r="I6" s="198"/>
      <c r="J6" s="285" t="s">
        <v>266</v>
      </c>
      <c r="K6" s="246">
        <f>IF(研究費用内訳書!K6="","",研究費用内訳書!K6)</f>
        <v>0.1</v>
      </c>
    </row>
    <row r="7" spans="1:11" ht="46.5" customHeight="1" thickBot="1" x14ac:dyDescent="0.2">
      <c r="B7" s="325" t="s">
        <v>262</v>
      </c>
      <c r="C7" s="341" t="str">
        <f>IF(K7="","",研究費用内訳書!C25)</f>
        <v/>
      </c>
      <c r="D7" s="203" t="s">
        <v>66</v>
      </c>
      <c r="E7" s="499" t="s">
        <v>272</v>
      </c>
      <c r="F7" s="500"/>
      <c r="G7" s="500"/>
      <c r="H7" s="501"/>
      <c r="I7" s="204"/>
      <c r="J7" s="286" t="s">
        <v>245</v>
      </c>
      <c r="K7" s="240"/>
    </row>
    <row r="8" spans="1:11" ht="6.95" customHeight="1" thickBot="1" x14ac:dyDescent="0.2">
      <c r="B8" s="205"/>
      <c r="C8" s="206"/>
      <c r="D8" s="207"/>
      <c r="E8" s="209"/>
      <c r="F8" s="209"/>
      <c r="G8" s="209"/>
      <c r="H8" s="209"/>
      <c r="I8" s="204"/>
      <c r="J8" s="237"/>
    </row>
    <row r="9" spans="1:11" ht="49.5" customHeight="1" thickBot="1" x14ac:dyDescent="0.2">
      <c r="B9" s="291" t="s">
        <v>263</v>
      </c>
      <c r="C9" s="251"/>
      <c r="D9" s="203" t="s">
        <v>66</v>
      </c>
      <c r="E9" s="502"/>
      <c r="F9" s="503"/>
      <c r="G9" s="503"/>
      <c r="H9" s="504"/>
      <c r="I9" s="208"/>
      <c r="J9" s="286" t="s">
        <v>218</v>
      </c>
      <c r="K9" s="240"/>
    </row>
    <row r="10" spans="1:11" ht="48.4" customHeight="1" thickBot="1" x14ac:dyDescent="0.2">
      <c r="B10" s="291" t="s">
        <v>230</v>
      </c>
      <c r="C10" s="236" t="str">
        <f>IF(K9="","",(研究費用内訳書!C27+研究費用内訳書!G27)*K10)</f>
        <v/>
      </c>
      <c r="D10" s="203" t="s">
        <v>66</v>
      </c>
      <c r="E10" s="505"/>
      <c r="F10" s="506"/>
      <c r="G10" s="506"/>
      <c r="H10" s="507"/>
      <c r="I10" s="208"/>
      <c r="J10" s="287" t="s">
        <v>246</v>
      </c>
      <c r="K10" s="241"/>
    </row>
    <row r="11" spans="1:11" ht="34.5" customHeight="1" thickBot="1" x14ac:dyDescent="0.2">
      <c r="B11" s="324" t="s">
        <v>271</v>
      </c>
      <c r="C11" s="252"/>
      <c r="D11" s="203" t="s">
        <v>66</v>
      </c>
      <c r="E11" s="508"/>
      <c r="F11" s="509"/>
      <c r="G11" s="509"/>
      <c r="H11" s="510"/>
      <c r="I11" s="209"/>
      <c r="J11"/>
      <c r="K11"/>
    </row>
    <row r="12" spans="1:11" ht="6.95" customHeight="1" thickBot="1" x14ac:dyDescent="0.2">
      <c r="B12" s="292"/>
      <c r="C12" s="210"/>
      <c r="D12" s="211"/>
      <c r="E12" s="212"/>
      <c r="F12" s="213"/>
      <c r="G12" s="213"/>
      <c r="H12" s="213"/>
      <c r="I12" s="209"/>
    </row>
    <row r="13" spans="1:11" ht="62.85" customHeight="1" thickBot="1" x14ac:dyDescent="0.2">
      <c r="B13" s="298" t="s">
        <v>253</v>
      </c>
      <c r="C13" s="369" t="str">
        <f>IF(SUM(G17:G21,G23:G27)=0,"",SUM(G17:G21,G23:G27))</f>
        <v/>
      </c>
      <c r="D13" s="214" t="s">
        <v>66</v>
      </c>
      <c r="E13" s="511" t="s">
        <v>273</v>
      </c>
      <c r="F13" s="500"/>
      <c r="G13" s="500"/>
      <c r="H13" s="501"/>
      <c r="I13" s="208"/>
    </row>
    <row r="14" spans="1:11" ht="24.2" customHeight="1" thickTop="1" x14ac:dyDescent="0.15">
      <c r="B14" s="481" t="s">
        <v>231</v>
      </c>
      <c r="C14" s="482"/>
      <c r="D14" s="482"/>
      <c r="E14" s="483"/>
      <c r="F14" s="483"/>
      <c r="G14" s="483"/>
      <c r="H14" s="484"/>
      <c r="I14" s="215"/>
    </row>
    <row r="15" spans="1:11" ht="21.6" customHeight="1" x14ac:dyDescent="0.15">
      <c r="B15" s="248"/>
      <c r="C15" s="249"/>
      <c r="D15" s="249"/>
      <c r="E15" s="250"/>
      <c r="F15" s="264" t="s">
        <v>232</v>
      </c>
      <c r="G15" s="264" t="s">
        <v>248</v>
      </c>
      <c r="H15" s="265" t="s">
        <v>233</v>
      </c>
      <c r="I15" s="215"/>
    </row>
    <row r="16" spans="1:11" ht="22.7" customHeight="1" x14ac:dyDescent="0.15">
      <c r="B16" s="216" t="s">
        <v>265</v>
      </c>
      <c r="C16" s="217"/>
      <c r="D16" s="217"/>
      <c r="E16" s="247" t="s">
        <v>234</v>
      </c>
      <c r="F16" s="253" t="str">
        <f>研究費用内訳書!G30</f>
        <v/>
      </c>
      <c r="G16" s="302"/>
      <c r="H16" s="303"/>
      <c r="I16" s="218"/>
    </row>
    <row r="17" spans="2:11" ht="27.75" customHeight="1" x14ac:dyDescent="0.15">
      <c r="B17" s="326" t="s">
        <v>274</v>
      </c>
      <c r="C17" s="307"/>
      <c r="D17" s="308"/>
      <c r="E17" s="309"/>
      <c r="F17" s="328">
        <v>200000</v>
      </c>
      <c r="G17" s="331" t="str">
        <f>IF(H17=""," 円",F17*H17)</f>
        <v xml:space="preserve"> 円</v>
      </c>
      <c r="H17" s="310"/>
      <c r="I17" s="220"/>
    </row>
    <row r="18" spans="2:11" ht="27.75" customHeight="1" x14ac:dyDescent="0.15">
      <c r="B18" s="327" t="s">
        <v>275</v>
      </c>
      <c r="C18" s="311"/>
      <c r="D18" s="312"/>
      <c r="E18" s="313"/>
      <c r="F18" s="329">
        <v>30000</v>
      </c>
      <c r="G18" s="332" t="str">
        <f t="shared" ref="G18:G26" si="0">IF(H18=""," 円",F18*H18)</f>
        <v xml:space="preserve"> 円</v>
      </c>
      <c r="H18" s="314"/>
      <c r="I18" s="220"/>
    </row>
    <row r="19" spans="2:11" ht="22.7" customHeight="1" x14ac:dyDescent="0.15">
      <c r="B19" s="219" t="s">
        <v>235</v>
      </c>
      <c r="C19" s="519"/>
      <c r="D19" s="520"/>
      <c r="E19" s="254"/>
      <c r="F19" s="330">
        <v>10000</v>
      </c>
      <c r="G19" s="333" t="str">
        <f t="shared" si="0"/>
        <v xml:space="preserve"> 円</v>
      </c>
      <c r="H19" s="263"/>
      <c r="I19" s="221"/>
    </row>
    <row r="20" spans="2:11" ht="29.45" customHeight="1" x14ac:dyDescent="0.15">
      <c r="B20" s="526" t="s">
        <v>254</v>
      </c>
      <c r="C20" s="527"/>
      <c r="D20" s="528"/>
      <c r="E20" s="255"/>
      <c r="F20" s="299">
        <v>10000</v>
      </c>
      <c r="G20" s="333" t="str">
        <f t="shared" si="0"/>
        <v xml:space="preserve"> 円</v>
      </c>
      <c r="H20" s="263"/>
      <c r="I20" s="221"/>
    </row>
    <row r="21" spans="2:11" ht="28.9" customHeight="1" x14ac:dyDescent="0.15">
      <c r="B21" s="222" t="s">
        <v>236</v>
      </c>
      <c r="C21" s="519"/>
      <c r="D21" s="520"/>
      <c r="E21" s="256"/>
      <c r="F21" s="295">
        <v>50000</v>
      </c>
      <c r="G21" s="333" t="str">
        <f t="shared" si="0"/>
        <v xml:space="preserve"> 円</v>
      </c>
      <c r="H21" s="263"/>
      <c r="I21" s="221"/>
    </row>
    <row r="22" spans="2:11" ht="28.5" customHeight="1" x14ac:dyDescent="0.15">
      <c r="B22" s="223" t="s">
        <v>237</v>
      </c>
      <c r="C22" s="224"/>
      <c r="D22" s="224"/>
      <c r="E22" s="224"/>
      <c r="F22" s="225"/>
      <c r="G22" s="334"/>
      <c r="H22" s="226"/>
      <c r="I22" s="227"/>
    </row>
    <row r="23" spans="2:11" ht="29.25" customHeight="1" x14ac:dyDescent="0.15">
      <c r="B23" s="228" t="s">
        <v>238</v>
      </c>
      <c r="C23" s="229"/>
      <c r="D23" s="238"/>
      <c r="E23" s="257"/>
      <c r="F23" s="296">
        <v>50000</v>
      </c>
      <c r="G23" s="335" t="str">
        <f t="shared" si="0"/>
        <v xml:space="preserve"> 円</v>
      </c>
      <c r="H23" s="261"/>
      <c r="I23" s="221"/>
    </row>
    <row r="24" spans="2:11" ht="27.75" customHeight="1" x14ac:dyDescent="0.15">
      <c r="B24" s="230" t="s">
        <v>171</v>
      </c>
      <c r="C24" s="231"/>
      <c r="D24" s="239"/>
      <c r="E24" s="258"/>
      <c r="F24" s="297">
        <v>30000</v>
      </c>
      <c r="G24" s="336" t="str">
        <f t="shared" si="0"/>
        <v xml:space="preserve"> 円</v>
      </c>
      <c r="H24" s="262"/>
      <c r="I24" s="221"/>
    </row>
    <row r="25" spans="2:11" ht="27.95" customHeight="1" x14ac:dyDescent="0.15">
      <c r="B25" s="515" t="s">
        <v>300</v>
      </c>
      <c r="C25" s="516"/>
      <c r="D25" s="516"/>
      <c r="E25" s="259"/>
      <c r="F25" s="297">
        <v>30000</v>
      </c>
      <c r="G25" s="333" t="str">
        <f t="shared" si="0"/>
        <v xml:space="preserve"> 円</v>
      </c>
      <c r="H25" s="262"/>
      <c r="I25" s="221"/>
    </row>
    <row r="26" spans="2:11" ht="27.6" customHeight="1" x14ac:dyDescent="0.15">
      <c r="B26" s="222" t="s">
        <v>172</v>
      </c>
      <c r="C26" s="232" t="s">
        <v>110</v>
      </c>
      <c r="D26" s="59"/>
      <c r="E26" s="260"/>
      <c r="F26" s="300">
        <v>5000</v>
      </c>
      <c r="G26" s="333" t="str">
        <f t="shared" si="0"/>
        <v xml:space="preserve"> 円</v>
      </c>
      <c r="H26" s="263"/>
      <c r="I26" s="221"/>
    </row>
    <row r="27" spans="2:11" ht="33.4" customHeight="1" thickBot="1" x14ac:dyDescent="0.2">
      <c r="B27" s="233" t="s">
        <v>239</v>
      </c>
      <c r="C27" s="521"/>
      <c r="D27" s="522"/>
      <c r="E27" s="523"/>
      <c r="F27" s="293"/>
      <c r="G27" s="323" t="str">
        <f t="shared" ref="G27" si="1">IF(H27="","",F27*H27)</f>
        <v/>
      </c>
      <c r="H27" s="294"/>
      <c r="I27" s="234"/>
    </row>
    <row r="28" spans="2:11" ht="32.25" customHeight="1" x14ac:dyDescent="0.15">
      <c r="F28" s="337" t="s">
        <v>257</v>
      </c>
      <c r="G28" s="524" t="str">
        <f>IF(SUM(C7,C9,C10,C11,C13)=0,"円",SUM(C7,C9,C10,C11,C13))</f>
        <v>円</v>
      </c>
      <c r="H28" s="525"/>
    </row>
    <row r="29" spans="2:11" ht="25.5" customHeight="1" x14ac:dyDescent="0.15">
      <c r="F29" s="338" t="s">
        <v>276</v>
      </c>
      <c r="G29" s="529" t="str">
        <f>IF(ROUNDDOWN((SUM(C7,C9,C10,C11,C13)*K6),0)=0,"円",ROUNDDOWN((SUM(C7,C9,C10,C11,C13)*K6),0))</f>
        <v>円</v>
      </c>
      <c r="H29" s="530"/>
    </row>
    <row r="30" spans="2:11" ht="21" customHeight="1" thickBot="1" x14ac:dyDescent="0.2">
      <c r="F30" s="339">
        <f>K6</f>
        <v>0.1</v>
      </c>
      <c r="G30" s="531"/>
      <c r="H30" s="532"/>
    </row>
    <row r="31" spans="2:11" ht="47.25" customHeight="1" thickBot="1" x14ac:dyDescent="0.2">
      <c r="F31" s="340" t="s">
        <v>114</v>
      </c>
      <c r="G31" s="517" t="str">
        <f>IF(SUM(G28,G29)=0,"円",SUM(G28,G29))</f>
        <v>円</v>
      </c>
      <c r="H31" s="518"/>
      <c r="K31" s="315"/>
    </row>
    <row r="32" spans="2:11" ht="9.9499999999999993" customHeight="1" x14ac:dyDescent="0.15">
      <c r="B32" s="10"/>
    </row>
    <row r="33" spans="1:6" x14ac:dyDescent="0.15">
      <c r="A33" s="13" t="s">
        <v>240</v>
      </c>
      <c r="B33" s="133" t="s">
        <v>81</v>
      </c>
    </row>
    <row r="34" spans="1:6" x14ac:dyDescent="0.15">
      <c r="A34" s="13"/>
      <c r="B34" s="133" t="s">
        <v>209</v>
      </c>
    </row>
    <row r="35" spans="1:6" x14ac:dyDescent="0.15">
      <c r="A35" s="13" t="s">
        <v>45</v>
      </c>
      <c r="B35" s="133" t="s">
        <v>122</v>
      </c>
      <c r="C35" s="235"/>
    </row>
    <row r="36" spans="1:6" x14ac:dyDescent="0.15">
      <c r="A36" s="13"/>
      <c r="B36" s="133" t="s">
        <v>220</v>
      </c>
      <c r="C36" s="145"/>
      <c r="D36" s="145"/>
      <c r="E36" s="145"/>
      <c r="F36" s="145"/>
    </row>
    <row r="37" spans="1:6" x14ac:dyDescent="0.15">
      <c r="A37" s="13" t="s">
        <v>241</v>
      </c>
      <c r="B37" s="133" t="s">
        <v>221</v>
      </c>
      <c r="C37" s="145"/>
      <c r="D37" s="145"/>
      <c r="E37" s="145"/>
      <c r="F37" s="145"/>
    </row>
    <row r="38" spans="1:6" x14ac:dyDescent="0.15">
      <c r="A38" s="189" t="s">
        <v>216</v>
      </c>
      <c r="B38" s="190" t="s">
        <v>173</v>
      </c>
      <c r="C38" s="145"/>
      <c r="D38" s="145"/>
      <c r="E38" s="145"/>
      <c r="F38" s="145"/>
    </row>
    <row r="39" spans="1:6" x14ac:dyDescent="0.15">
      <c r="A39" s="191" t="s">
        <v>49</v>
      </c>
      <c r="B39" s="192" t="s">
        <v>83</v>
      </c>
    </row>
    <row r="40" spans="1:6" x14ac:dyDescent="0.15">
      <c r="A40" s="191" t="s">
        <v>50</v>
      </c>
      <c r="B40" s="192" t="s">
        <v>277</v>
      </c>
      <c r="C40" s="26"/>
    </row>
    <row r="41" spans="1:6" x14ac:dyDescent="0.15">
      <c r="A41" s="193" t="s">
        <v>213</v>
      </c>
      <c r="B41" s="190" t="s">
        <v>210</v>
      </c>
    </row>
    <row r="42" spans="1:6" x14ac:dyDescent="0.15">
      <c r="A42" s="193" t="s">
        <v>214</v>
      </c>
      <c r="B42" s="190" t="s">
        <v>211</v>
      </c>
    </row>
  </sheetData>
  <sheetProtection password="CC06" sheet="1" objects="1" scenarios="1" selectLockedCells="1"/>
  <mergeCells count="21">
    <mergeCell ref="B25:D25"/>
    <mergeCell ref="G31:H31"/>
    <mergeCell ref="C19:D19"/>
    <mergeCell ref="C21:D21"/>
    <mergeCell ref="C27:E27"/>
    <mergeCell ref="G28:H28"/>
    <mergeCell ref="B20:D20"/>
    <mergeCell ref="G29:H30"/>
    <mergeCell ref="B14:H14"/>
    <mergeCell ref="C1:F1"/>
    <mergeCell ref="C3:H3"/>
    <mergeCell ref="D4:F4"/>
    <mergeCell ref="G4:H4"/>
    <mergeCell ref="B6:C6"/>
    <mergeCell ref="D6:H6"/>
    <mergeCell ref="E7:H7"/>
    <mergeCell ref="E9:H9"/>
    <mergeCell ref="E10:H10"/>
    <mergeCell ref="E11:H11"/>
    <mergeCell ref="E13:H13"/>
    <mergeCell ref="C2:H2"/>
  </mergeCells>
  <phoneticPr fontId="3"/>
  <dataValidations count="3">
    <dataValidation errorStyle="information" allowBlank="1" showInputMessage="1" showErrorMessage="1" prompt="単価を入力してください。" sqref="F27" xr:uid="{00000000-0002-0000-0500-000000000000}"/>
    <dataValidation errorStyle="information" allowBlank="1" showInputMessage="1" showErrorMessage="1" prompt="回数を入力してください。" sqref="H27" xr:uid="{00000000-0002-0000-0500-000001000000}"/>
    <dataValidation type="list" allowBlank="1" showInputMessage="1" showErrorMessage="1" sqref="K7 K9" xr:uid="{00000000-0002-0000-0500-000002000000}">
      <formula1>"○"</formula1>
    </dataValidation>
  </dataValidations>
  <printOptions horizontalCentered="1"/>
  <pageMargins left="0.9055118110236221" right="0.51181102362204722" top="1.1417322834645669" bottom="0.74803149606299213" header="0.31496062992125984" footer="0.31496062992125984"/>
  <pageSetup paperSize="9" scale="60" orientation="portrait" r:id="rId1"/>
  <headerFooter>
    <oddHeader>&amp;L&amp;12福山市民病院_様式第13号_別添5&amp;R&amp;12&amp;K000000［2022年4月版］</oddHeader>
    <oddFooter>&amp;R&amp;K000000請求書添付用　　</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研究費用内訳書</vt:lpstr>
      <vt:lpstr>治験研究費の算定について</vt:lpstr>
      <vt:lpstr>マイルストーン方式での算定について</vt:lpstr>
      <vt:lpstr>マイルストーン算定</vt:lpstr>
      <vt:lpstr>Extra Visit，Effort請求根拠リスト</vt:lpstr>
      <vt:lpstr>請求書添付用</vt:lpstr>
      <vt:lpstr>'Extra Visit，Effort請求根拠リスト'!Print_Area</vt:lpstr>
      <vt:lpstr>マイルストーン算定!Print_Area</vt:lpstr>
      <vt:lpstr>研究費用内訳書!Print_Area</vt:lpstr>
      <vt:lpstr>請求書添付用!Print_Area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2019-01-22T02:49:54Z</dcterms:created>
  <dcterms:modified xsi:type="dcterms:W3CDTF">2026-01-27T07:57:33Z</dcterms:modified>
</cp:coreProperties>
</file>